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deibs\OneDrive\SÃO SEBASTIÃO DO OESTE\7. TERCEIRIZAÇÃO\18-06\"/>
    </mc:Choice>
  </mc:AlternateContent>
  <xr:revisionPtr revIDLastSave="0" documentId="13_ncr:1_{B3EC440C-2D1D-40AC-BB0C-3C37CCBABA8A}" xr6:coauthVersionLast="47" xr6:coauthVersionMax="47" xr10:uidLastSave="{00000000-0000-0000-0000-000000000000}"/>
  <bookViews>
    <workbookView xWindow="-108" yWindow="-108" windowWidth="23256" windowHeight="12456" xr2:uid="{9FBAFDFA-1AA0-4983-AACB-93D7B79B8B60}"/>
  </bookViews>
  <sheets>
    <sheet name="PO" sheetId="14" r:id="rId1"/>
    <sheet name="PMSSO 01 " sheetId="29" r:id="rId2"/>
    <sheet name="PMSSO 02" sheetId="42" r:id="rId3"/>
    <sheet name="PMSSO 03" sheetId="30" r:id="rId4"/>
    <sheet name="PMSSO 04" sheetId="22" r:id="rId5"/>
    <sheet name="PMSSO 05" sheetId="20" r:id="rId6"/>
    <sheet name="PMSSO 06" sheetId="25" r:id="rId7"/>
    <sheet name="PMSSO 07" sheetId="21" r:id="rId8"/>
    <sheet name="PMSSO 08" sheetId="31" r:id="rId9"/>
    <sheet name="PMSSO 09" sheetId="35" r:id="rId10"/>
    <sheet name="PMSSO 10" sheetId="36" r:id="rId11"/>
    <sheet name="PMSSO 11" sheetId="37" r:id="rId12"/>
    <sheet name="PMSSO 12" sheetId="38" r:id="rId13"/>
    <sheet name="PMSSO 13" sheetId="28" r:id="rId14"/>
    <sheet name="PMSSO 14" sheetId="41" r:id="rId15"/>
    <sheet name="PMSSO 015" sheetId="40" r:id="rId16"/>
    <sheet name="PMSSO 016" sheetId="39" r:id="rId17"/>
    <sheet name="PMSSO 017" sheetId="34" r:id="rId18"/>
    <sheet name="PMSSO 018" sheetId="47" r:id="rId19"/>
    <sheet name="PMSSO 019" sheetId="46" r:id="rId20"/>
  </sheets>
  <externalReferences>
    <externalReference r:id="rId21"/>
  </externalReferences>
  <definedNames>
    <definedName name="_xlnm.Print_Area" localSheetId="1">'PMSSO 01 '!$B$5:$F$89</definedName>
    <definedName name="_xlnm.Print_Area" localSheetId="15">'PMSSO 015'!$B$6:$F$90</definedName>
    <definedName name="_xlnm.Print_Area" localSheetId="16">'PMSSO 016'!$B$6:$F$90</definedName>
    <definedName name="_xlnm.Print_Area" localSheetId="17">'PMSSO 017'!$B$5:$F$90</definedName>
    <definedName name="_xlnm.Print_Area" localSheetId="19">'PMSSO 019'!$B$2:$H$19</definedName>
    <definedName name="_xlnm.Print_Area" localSheetId="2">'PMSSO 02'!$B$5:$F$90</definedName>
    <definedName name="_xlnm.Print_Area" localSheetId="3">'PMSSO 03'!$B$5:$F$89</definedName>
    <definedName name="_xlnm.Print_Area" localSheetId="4">'PMSSO 04'!$B$5:$F$90</definedName>
    <definedName name="_xlnm.Print_Area" localSheetId="5">'PMSSO 05'!$B$5:$F$89</definedName>
    <definedName name="_xlnm.Print_Area" localSheetId="6">'PMSSO 06'!$B$5:$F$91</definedName>
    <definedName name="_xlnm.Print_Area" localSheetId="7">'PMSSO 07'!$B$6:$F$91</definedName>
    <definedName name="_xlnm.Print_Area" localSheetId="8">'PMSSO 08'!$B$6:$F$90</definedName>
    <definedName name="_xlnm.Print_Area" localSheetId="9">'PMSSO 09'!$B$6:$F$90</definedName>
    <definedName name="_xlnm.Print_Area" localSheetId="10">'PMSSO 10'!$B$6:$F$91</definedName>
    <definedName name="_xlnm.Print_Area" localSheetId="11">'PMSSO 11'!$B$6:$F$94</definedName>
    <definedName name="_xlnm.Print_Area" localSheetId="12">'PMSSO 12'!$B$6:$F$95</definedName>
    <definedName name="_xlnm.Print_Area" localSheetId="13">'PMSSO 13'!$B$6:$F$90</definedName>
    <definedName name="_xlnm.Print_Area" localSheetId="14">'PMSSO 14'!$B$6:$F$91</definedName>
    <definedName name="_xlnm.Print_Area" localSheetId="0">PO!$B$2:$I$39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46" l="1"/>
  <c r="B84" i="47"/>
  <c r="F75" i="47"/>
  <c r="F62" i="47"/>
  <c r="F58" i="47"/>
  <c r="F59" i="47" s="1"/>
  <c r="C52" i="47"/>
  <c r="F48" i="47"/>
  <c r="F47" i="47"/>
  <c r="E37" i="47"/>
  <c r="E35" i="47"/>
  <c r="E34" i="47"/>
  <c r="F34" i="47" s="1"/>
  <c r="F33" i="47"/>
  <c r="C29" i="47"/>
  <c r="C28" i="47"/>
  <c r="E25" i="47"/>
  <c r="F12" i="47"/>
  <c r="F46" i="47" s="1"/>
  <c r="F74" i="47" l="1"/>
  <c r="F17" i="47"/>
  <c r="F37" i="47"/>
  <c r="F38" i="47" s="1"/>
  <c r="F20" i="47"/>
  <c r="F43" i="47"/>
  <c r="F70" i="47"/>
  <c r="F44" i="47"/>
  <c r="F45" i="47"/>
  <c r="F35" i="47"/>
  <c r="F39" i="47" s="1"/>
  <c r="F72" i="47" s="1"/>
  <c r="F36" i="47"/>
  <c r="F16" i="47"/>
  <c r="F18" i="47" s="1"/>
  <c r="F28" i="47" s="1"/>
  <c r="F49" i="47" l="1"/>
  <c r="F52" i="47" s="1"/>
  <c r="F53" i="47" s="1"/>
  <c r="F24" i="47"/>
  <c r="F23" i="47"/>
  <c r="F22" i="47"/>
  <c r="F25" i="47" s="1"/>
  <c r="F29" i="47" s="1"/>
  <c r="F30" i="47" s="1"/>
  <c r="F71" i="47" s="1"/>
  <c r="F73" i="47" l="1"/>
  <c r="F76" i="47" s="1"/>
  <c r="D65" i="47"/>
  <c r="F65" i="47" l="1"/>
  <c r="D66" i="47" l="1"/>
  <c r="F66" i="47" s="1"/>
  <c r="F68" i="47" s="1"/>
  <c r="F77" i="47" s="1"/>
  <c r="F78" i="47" s="1"/>
  <c r="F79" i="47" s="1"/>
  <c r="D67" i="47"/>
  <c r="F67" i="47" s="1"/>
  <c r="AN31" i="14" l="1"/>
  <c r="G30" i="14"/>
  <c r="G22" i="14"/>
  <c r="G13" i="14"/>
  <c r="H7" i="46"/>
  <c r="H8" i="46"/>
  <c r="H9" i="46"/>
  <c r="H10" i="46"/>
  <c r="B13" i="46" l="1"/>
  <c r="H6" i="46" l="1"/>
  <c r="H11" i="46" s="1"/>
  <c r="H13" i="14" l="1"/>
  <c r="I13" i="14" s="1"/>
  <c r="H30" i="14"/>
  <c r="I30" i="14" s="1"/>
  <c r="H22" i="14"/>
  <c r="I22" i="14" s="1"/>
  <c r="F10" i="42"/>
  <c r="F12" i="42" s="1"/>
  <c r="F70" i="42" s="1"/>
  <c r="B84" i="42"/>
  <c r="F75" i="42"/>
  <c r="F62" i="42"/>
  <c r="F58" i="42"/>
  <c r="F59" i="42" s="1"/>
  <c r="C52" i="42"/>
  <c r="E35" i="42"/>
  <c r="E34" i="42"/>
  <c r="C29" i="42"/>
  <c r="C28" i="42"/>
  <c r="E25" i="42"/>
  <c r="E37" i="42" s="1"/>
  <c r="F43" i="42" l="1"/>
  <c r="F44" i="42"/>
  <c r="F45" i="42"/>
  <c r="F46" i="42"/>
  <c r="F47" i="42"/>
  <c r="F48" i="42"/>
  <c r="F33" i="42"/>
  <c r="F37" i="42"/>
  <c r="F38" i="42" s="1"/>
  <c r="F74" i="42"/>
  <c r="F34" i="42"/>
  <c r="F17" i="42"/>
  <c r="F35" i="42"/>
  <c r="F20" i="42"/>
  <c r="F36" i="42"/>
  <c r="F16" i="42"/>
  <c r="F18" i="42" s="1"/>
  <c r="F28" i="42" s="1"/>
  <c r="F11" i="41"/>
  <c r="F12" i="38"/>
  <c r="F49" i="42" l="1"/>
  <c r="F52" i="42" s="1"/>
  <c r="F53" i="42" s="1"/>
  <c r="F73" i="42" s="1"/>
  <c r="F24" i="42"/>
  <c r="F23" i="42"/>
  <c r="F22" i="42"/>
  <c r="F39" i="42"/>
  <c r="F13" i="41"/>
  <c r="F34" i="41" s="1"/>
  <c r="B85" i="41"/>
  <c r="F63" i="41"/>
  <c r="F76" i="41" s="1"/>
  <c r="F59" i="41"/>
  <c r="F60" i="41" s="1"/>
  <c r="C53" i="41"/>
  <c r="E36" i="41"/>
  <c r="E35" i="41"/>
  <c r="C30" i="41"/>
  <c r="C29" i="41"/>
  <c r="E26" i="41"/>
  <c r="E38" i="41" s="1"/>
  <c r="F72" i="42" l="1"/>
  <c r="F25" i="42"/>
  <c r="F29" i="42" s="1"/>
  <c r="F30" i="42" s="1"/>
  <c r="F71" i="42" s="1"/>
  <c r="F76" i="42" s="1"/>
  <c r="F49" i="41"/>
  <c r="F75" i="41"/>
  <c r="F17" i="41"/>
  <c r="F35" i="41"/>
  <c r="F18" i="41"/>
  <c r="F36" i="41"/>
  <c r="F21" i="41"/>
  <c r="F37" i="41"/>
  <c r="F38" i="41"/>
  <c r="F39" i="41" s="1"/>
  <c r="F44" i="41"/>
  <c r="F45" i="41"/>
  <c r="F46" i="41"/>
  <c r="F47" i="41"/>
  <c r="F48" i="41"/>
  <c r="F71" i="41"/>
  <c r="D65" i="42" l="1"/>
  <c r="F40" i="41"/>
  <c r="F73" i="41" s="1"/>
  <c r="F50" i="41"/>
  <c r="F53" i="41" s="1"/>
  <c r="F54" i="41" s="1"/>
  <c r="F25" i="41"/>
  <c r="F24" i="41"/>
  <c r="F23" i="41"/>
  <c r="F26" i="41" s="1"/>
  <c r="F30" i="41" s="1"/>
  <c r="F19" i="41"/>
  <c r="F29" i="41" s="1"/>
  <c r="F65" i="42" l="1"/>
  <c r="D66" i="42"/>
  <c r="F66" i="42" s="1"/>
  <c r="F31" i="41"/>
  <c r="F72" i="41" s="1"/>
  <c r="F74" i="41"/>
  <c r="F58" i="34"/>
  <c r="F59" i="39"/>
  <c r="F62" i="38"/>
  <c r="F61" i="38"/>
  <c r="F60" i="38"/>
  <c r="F64" i="38" s="1"/>
  <c r="F59" i="37"/>
  <c r="F61" i="37"/>
  <c r="F63" i="37" s="1"/>
  <c r="F60" i="37"/>
  <c r="F11" i="37"/>
  <c r="F13" i="37" s="1"/>
  <c r="F11" i="21"/>
  <c r="F13" i="21"/>
  <c r="F34" i="21" s="1"/>
  <c r="E26" i="21"/>
  <c r="E38" i="21" s="1"/>
  <c r="C29" i="21"/>
  <c r="C30" i="21"/>
  <c r="E35" i="21"/>
  <c r="E36" i="21"/>
  <c r="C53" i="21"/>
  <c r="F59" i="21"/>
  <c r="F60" i="21"/>
  <c r="F75" i="21" s="1"/>
  <c r="F63" i="21"/>
  <c r="F76" i="21" s="1"/>
  <c r="B85" i="21"/>
  <c r="F45" i="21" l="1"/>
  <c r="F44" i="21"/>
  <c r="F17" i="21"/>
  <c r="F48" i="21"/>
  <c r="F47" i="21"/>
  <c r="F38" i="21"/>
  <c r="F39" i="21" s="1"/>
  <c r="F71" i="21"/>
  <c r="F21" i="21"/>
  <c r="F18" i="21"/>
  <c r="F49" i="21"/>
  <c r="F46" i="21"/>
  <c r="F37" i="21"/>
  <c r="F36" i="21"/>
  <c r="F35" i="21"/>
  <c r="D67" i="42"/>
  <c r="F67" i="42" s="1"/>
  <c r="F68" i="42" s="1"/>
  <c r="F77" i="42" s="1"/>
  <c r="F78" i="42" s="1"/>
  <c r="F79" i="42" s="1"/>
  <c r="H8" i="14" s="1"/>
  <c r="D66" i="41"/>
  <c r="F66" i="41" s="1"/>
  <c r="F77" i="41"/>
  <c r="F40" i="21"/>
  <c r="F73" i="21" s="1"/>
  <c r="F11" i="29"/>
  <c r="F15" i="29" s="1"/>
  <c r="E24" i="29"/>
  <c r="E36" i="29" s="1"/>
  <c r="C27" i="29"/>
  <c r="C28" i="29"/>
  <c r="E33" i="29"/>
  <c r="E34" i="29"/>
  <c r="F42" i="29"/>
  <c r="C51" i="29"/>
  <c r="F57" i="29"/>
  <c r="F58" i="29"/>
  <c r="F73" i="29" s="1"/>
  <c r="F61" i="29"/>
  <c r="F74" i="29" s="1"/>
  <c r="B83" i="29"/>
  <c r="B84" i="40"/>
  <c r="F62" i="40"/>
  <c r="F75" i="40" s="1"/>
  <c r="F58" i="40"/>
  <c r="F59" i="40" s="1"/>
  <c r="C52" i="40"/>
  <c r="E35" i="40"/>
  <c r="E34" i="40"/>
  <c r="C29" i="40"/>
  <c r="C28" i="40"/>
  <c r="E25" i="40"/>
  <c r="E37" i="40" s="1"/>
  <c r="F12" i="40"/>
  <c r="F44" i="29" l="1"/>
  <c r="F43" i="29"/>
  <c r="F48" i="29" s="1"/>
  <c r="F51" i="29" s="1"/>
  <c r="F52" i="29" s="1"/>
  <c r="F32" i="29"/>
  <c r="F38" i="29" s="1"/>
  <c r="F71" i="29" s="1"/>
  <c r="F69" i="29"/>
  <c r="F23" i="21"/>
  <c r="F26" i="21" s="1"/>
  <c r="F30" i="21" s="1"/>
  <c r="F31" i="21" s="1"/>
  <c r="F72" i="21" s="1"/>
  <c r="F77" i="21" s="1"/>
  <c r="F24" i="21"/>
  <c r="F25" i="21"/>
  <c r="F19" i="21"/>
  <c r="F29" i="21" s="1"/>
  <c r="F45" i="29"/>
  <c r="F34" i="29"/>
  <c r="F33" i="29"/>
  <c r="F47" i="29"/>
  <c r="F16" i="29"/>
  <c r="F17" i="29" s="1"/>
  <c r="F27" i="29" s="1"/>
  <c r="F50" i="21"/>
  <c r="F53" i="21" s="1"/>
  <c r="F54" i="21" s="1"/>
  <c r="F74" i="21" s="1"/>
  <c r="F35" i="29"/>
  <c r="F36" i="29"/>
  <c r="F37" i="29" s="1"/>
  <c r="F19" i="29"/>
  <c r="F46" i="29"/>
  <c r="D67" i="41"/>
  <c r="F67" i="41" s="1"/>
  <c r="D68" i="41" s="1"/>
  <c r="F68" i="41" s="1"/>
  <c r="F74" i="40"/>
  <c r="F33" i="40"/>
  <c r="F48" i="40"/>
  <c r="F70" i="40"/>
  <c r="F47" i="40"/>
  <c r="F43" i="40"/>
  <c r="F46" i="40"/>
  <c r="F45" i="40"/>
  <c r="F44" i="40"/>
  <c r="F37" i="40"/>
  <c r="F38" i="40" s="1"/>
  <c r="F36" i="40"/>
  <c r="F20" i="40"/>
  <c r="F35" i="40"/>
  <c r="F17" i="40"/>
  <c r="F34" i="40"/>
  <c r="F16" i="40"/>
  <c r="F72" i="29" l="1"/>
  <c r="F21" i="29"/>
  <c r="F22" i="29"/>
  <c r="F23" i="29"/>
  <c r="D66" i="21"/>
  <c r="F18" i="40"/>
  <c r="F28" i="40" s="1"/>
  <c r="F69" i="41"/>
  <c r="F78" i="41" s="1"/>
  <c r="F79" i="41" s="1"/>
  <c r="F80" i="41" s="1"/>
  <c r="H26" i="14" s="1"/>
  <c r="F66" i="21"/>
  <c r="D67" i="21" s="1"/>
  <c r="F67" i="21" s="1"/>
  <c r="F39" i="40"/>
  <c r="F72" i="40" s="1"/>
  <c r="F24" i="40"/>
  <c r="F23" i="40"/>
  <c r="F22" i="40"/>
  <c r="F49" i="40"/>
  <c r="F52" i="40" s="1"/>
  <c r="F53" i="40" s="1"/>
  <c r="F24" i="29" l="1"/>
  <c r="F28" i="29" s="1"/>
  <c r="F29" i="29" s="1"/>
  <c r="D68" i="21"/>
  <c r="F68" i="21" s="1"/>
  <c r="F69" i="21" s="1"/>
  <c r="F78" i="21" s="1"/>
  <c r="F79" i="21" s="1"/>
  <c r="F80" i="21" s="1"/>
  <c r="H16" i="14" s="1"/>
  <c r="F25" i="40"/>
  <c r="F29" i="40" s="1"/>
  <c r="F30" i="40" s="1"/>
  <c r="F71" i="40" s="1"/>
  <c r="F73" i="40"/>
  <c r="F76" i="40" s="1"/>
  <c r="F70" i="29" l="1"/>
  <c r="F75" i="29" s="1"/>
  <c r="D64" i="29"/>
  <c r="D65" i="40"/>
  <c r="F65" i="40"/>
  <c r="AM8" i="14"/>
  <c r="AM10" i="14" s="1"/>
  <c r="F64" i="29" l="1"/>
  <c r="G19" i="14"/>
  <c r="G17" i="14"/>
  <c r="G16" i="14"/>
  <c r="I16" i="14" s="1"/>
  <c r="G12" i="14"/>
  <c r="G11" i="14"/>
  <c r="G10" i="14"/>
  <c r="G9" i="14"/>
  <c r="G8" i="14"/>
  <c r="I8" i="14" s="1"/>
  <c r="G29" i="14"/>
  <c r="G7" i="14"/>
  <c r="G28" i="14"/>
  <c r="G27" i="14"/>
  <c r="G18" i="14"/>
  <c r="G26" i="14"/>
  <c r="I26" i="14" s="1"/>
  <c r="G25" i="14"/>
  <c r="G21" i="14"/>
  <c r="G20" i="14"/>
  <c r="D66" i="40"/>
  <c r="F66" i="40" s="1"/>
  <c r="B84" i="39"/>
  <c r="F62" i="39"/>
  <c r="F75" i="39" s="1"/>
  <c r="C52" i="39"/>
  <c r="E35" i="39"/>
  <c r="E34" i="39"/>
  <c r="C29" i="39"/>
  <c r="C28" i="39"/>
  <c r="E25" i="39"/>
  <c r="E37" i="39" s="1"/>
  <c r="F12" i="39"/>
  <c r="B89" i="38"/>
  <c r="F67" i="38"/>
  <c r="F80" i="38" s="1"/>
  <c r="C54" i="38"/>
  <c r="E37" i="38"/>
  <c r="E36" i="38"/>
  <c r="C31" i="38"/>
  <c r="C30" i="38"/>
  <c r="E27" i="38"/>
  <c r="E39" i="38" s="1"/>
  <c r="F11" i="38"/>
  <c r="F14" i="38" s="1"/>
  <c r="B88" i="37"/>
  <c r="F66" i="37"/>
  <c r="F79" i="37" s="1"/>
  <c r="C53" i="37"/>
  <c r="E36" i="37"/>
  <c r="E35" i="37"/>
  <c r="C30" i="37"/>
  <c r="C29" i="37"/>
  <c r="E26" i="37"/>
  <c r="E38" i="37" s="1"/>
  <c r="B85" i="36"/>
  <c r="F63" i="36"/>
  <c r="F76" i="36" s="1"/>
  <c r="F59" i="36"/>
  <c r="F60" i="36" s="1"/>
  <c r="C53" i="36"/>
  <c r="E36" i="36"/>
  <c r="E35" i="36"/>
  <c r="C30" i="36"/>
  <c r="C29" i="36"/>
  <c r="E26" i="36"/>
  <c r="E38" i="36" s="1"/>
  <c r="F11" i="36"/>
  <c r="F13" i="36" s="1"/>
  <c r="B84" i="35"/>
  <c r="F62" i="35"/>
  <c r="F75" i="35" s="1"/>
  <c r="F58" i="35"/>
  <c r="F59" i="35" s="1"/>
  <c r="C52" i="35"/>
  <c r="E35" i="35"/>
  <c r="E34" i="35"/>
  <c r="C29" i="35"/>
  <c r="C28" i="35"/>
  <c r="E25" i="35"/>
  <c r="E37" i="35" s="1"/>
  <c r="F12" i="35"/>
  <c r="D65" i="29" l="1"/>
  <c r="F65" i="29" s="1"/>
  <c r="D66" i="29" s="1"/>
  <c r="F66" i="29" s="1"/>
  <c r="F37" i="39"/>
  <c r="F38" i="39" s="1"/>
  <c r="F43" i="39"/>
  <c r="F44" i="39"/>
  <c r="F45" i="39"/>
  <c r="F46" i="39"/>
  <c r="F47" i="39"/>
  <c r="F48" i="39"/>
  <c r="F33" i="39"/>
  <c r="D67" i="40"/>
  <c r="F67" i="40" s="1"/>
  <c r="F68" i="40" s="1"/>
  <c r="F77" i="40" s="1"/>
  <c r="F78" i="40" s="1"/>
  <c r="F79" i="40" s="1"/>
  <c r="H27" i="14" s="1"/>
  <c r="I27" i="14" s="1"/>
  <c r="F70" i="39"/>
  <c r="F74" i="39"/>
  <c r="F17" i="39"/>
  <c r="F16" i="39"/>
  <c r="F34" i="39"/>
  <c r="F35" i="39"/>
  <c r="F20" i="39"/>
  <c r="F36" i="39"/>
  <c r="F38" i="38"/>
  <c r="F22" i="38"/>
  <c r="F37" i="38"/>
  <c r="F19" i="38"/>
  <c r="F35" i="38"/>
  <c r="F75" i="38"/>
  <c r="F49" i="38"/>
  <c r="F45" i="38"/>
  <c r="F46" i="38"/>
  <c r="F39" i="38"/>
  <c r="F40" i="38" s="1"/>
  <c r="F36" i="38"/>
  <c r="F18" i="38"/>
  <c r="F50" i="38"/>
  <c r="F48" i="38"/>
  <c r="F47" i="38"/>
  <c r="F79" i="38"/>
  <c r="F38" i="37"/>
  <c r="F39" i="37" s="1"/>
  <c r="F36" i="37"/>
  <c r="F48" i="37"/>
  <c r="F47" i="37"/>
  <c r="F46" i="37"/>
  <c r="F45" i="37"/>
  <c r="F18" i="37"/>
  <c r="F35" i="37"/>
  <c r="F17" i="37"/>
  <c r="F34" i="37"/>
  <c r="F49" i="37"/>
  <c r="F74" i="37"/>
  <c r="F44" i="37"/>
  <c r="F37" i="37"/>
  <c r="F21" i="37"/>
  <c r="F78" i="37"/>
  <c r="F37" i="36"/>
  <c r="F21" i="36"/>
  <c r="F36" i="36"/>
  <c r="F18" i="36"/>
  <c r="F35" i="36"/>
  <c r="F17" i="36"/>
  <c r="F34" i="36"/>
  <c r="F49" i="36"/>
  <c r="F71" i="36"/>
  <c r="F48" i="36"/>
  <c r="F47" i="36"/>
  <c r="F46" i="36"/>
  <c r="F45" i="36"/>
  <c r="F44" i="36"/>
  <c r="F38" i="36"/>
  <c r="F39" i="36" s="1"/>
  <c r="F75" i="36"/>
  <c r="F37" i="35"/>
  <c r="F38" i="35" s="1"/>
  <c r="F35" i="35"/>
  <c r="F34" i="35"/>
  <c r="F33" i="35"/>
  <c r="F45" i="35"/>
  <c r="F44" i="35"/>
  <c r="F17" i="35"/>
  <c r="F16" i="35"/>
  <c r="F36" i="35"/>
  <c r="F20" i="35"/>
  <c r="F48" i="35"/>
  <c r="F70" i="35"/>
  <c r="F47" i="35"/>
  <c r="F46" i="35"/>
  <c r="F43" i="35"/>
  <c r="F74" i="35"/>
  <c r="F67" i="29" l="1"/>
  <c r="F76" i="29" s="1"/>
  <c r="F77" i="29" s="1"/>
  <c r="F78" i="29" s="1"/>
  <c r="H7" i="14" s="1"/>
  <c r="I7" i="14" s="1"/>
  <c r="F18" i="35"/>
  <c r="F28" i="35" s="1"/>
  <c r="F49" i="39"/>
  <c r="F52" i="39" s="1"/>
  <c r="F53" i="39" s="1"/>
  <c r="F73" i="39" s="1"/>
  <c r="F19" i="37"/>
  <c r="F29" i="37" s="1"/>
  <c r="F50" i="36"/>
  <c r="F53" i="36" s="1"/>
  <c r="F54" i="36" s="1"/>
  <c r="F74" i="36" s="1"/>
  <c r="F39" i="39"/>
  <c r="F18" i="39"/>
  <c r="F28" i="39" s="1"/>
  <c r="F51" i="38"/>
  <c r="F54" i="38" s="1"/>
  <c r="F55" i="38" s="1"/>
  <c r="F78" i="38" s="1"/>
  <c r="F20" i="38"/>
  <c r="F30" i="38" s="1"/>
  <c r="F72" i="39"/>
  <c r="F24" i="39"/>
  <c r="F23" i="39"/>
  <c r="F22" i="39"/>
  <c r="F24" i="38"/>
  <c r="F26" i="38"/>
  <c r="F25" i="38"/>
  <c r="F41" i="38"/>
  <c r="F77" i="38" s="1"/>
  <c r="F50" i="37"/>
  <c r="F53" i="37" s="1"/>
  <c r="F54" i="37" s="1"/>
  <c r="F40" i="37"/>
  <c r="F76" i="37" s="1"/>
  <c r="F24" i="37"/>
  <c r="F23" i="37"/>
  <c r="F25" i="37"/>
  <c r="F23" i="36"/>
  <c r="F25" i="36"/>
  <c r="F24" i="36"/>
  <c r="F40" i="36"/>
  <c r="F19" i="36"/>
  <c r="F29" i="36" s="1"/>
  <c r="F49" i="35"/>
  <c r="F52" i="35" s="1"/>
  <c r="F53" i="35" s="1"/>
  <c r="F73" i="35" s="1"/>
  <c r="F24" i="35"/>
  <c r="F23" i="35"/>
  <c r="F22" i="35"/>
  <c r="F25" i="35" s="1"/>
  <c r="F29" i="35" s="1"/>
  <c r="F30" i="35"/>
  <c r="F71" i="35" s="1"/>
  <c r="F39" i="35"/>
  <c r="F11" i="25"/>
  <c r="F25" i="39" l="1"/>
  <c r="F29" i="39" s="1"/>
  <c r="F30" i="39" s="1"/>
  <c r="F27" i="38"/>
  <c r="F31" i="38" s="1"/>
  <c r="F32" i="38" s="1"/>
  <c r="F76" i="38" s="1"/>
  <c r="F81" i="38" s="1"/>
  <c r="F26" i="37"/>
  <c r="F30" i="37" s="1"/>
  <c r="F31" i="37" s="1"/>
  <c r="F75" i="37" s="1"/>
  <c r="F77" i="37"/>
  <c r="F73" i="36"/>
  <c r="F26" i="36"/>
  <c r="F30" i="36" s="1"/>
  <c r="F31" i="36" s="1"/>
  <c r="F72" i="35"/>
  <c r="F76" i="35" s="1"/>
  <c r="D65" i="35"/>
  <c r="F59" i="34"/>
  <c r="B84" i="34"/>
  <c r="F62" i="34"/>
  <c r="F75" i="34" s="1"/>
  <c r="C52" i="34"/>
  <c r="E35" i="34"/>
  <c r="E34" i="34"/>
  <c r="C29" i="34"/>
  <c r="C28" i="34"/>
  <c r="E25" i="34"/>
  <c r="E37" i="34" s="1"/>
  <c r="F10" i="34"/>
  <c r="F12" i="34" s="1"/>
  <c r="B84" i="31"/>
  <c r="F62" i="31"/>
  <c r="F75" i="31" s="1"/>
  <c r="F58" i="31"/>
  <c r="F59" i="31" s="1"/>
  <c r="C52" i="31"/>
  <c r="E35" i="31"/>
  <c r="E34" i="31"/>
  <c r="C29" i="31"/>
  <c r="C28" i="31"/>
  <c r="E25" i="31"/>
  <c r="E37" i="31" s="1"/>
  <c r="F12" i="31"/>
  <c r="F71" i="39" l="1"/>
  <c r="F76" i="39" s="1"/>
  <c r="D65" i="39"/>
  <c r="D69" i="37"/>
  <c r="F69" i="37" s="1"/>
  <c r="D70" i="37" s="1"/>
  <c r="F70" i="37" s="1"/>
  <c r="F80" i="37"/>
  <c r="F72" i="36"/>
  <c r="F77" i="36" s="1"/>
  <c r="D66" i="36"/>
  <c r="F66" i="36" s="1"/>
  <c r="D70" i="38"/>
  <c r="F70" i="38" s="1"/>
  <c r="F65" i="39"/>
  <c r="D66" i="39" s="1"/>
  <c r="F66" i="39" s="1"/>
  <c r="F65" i="35"/>
  <c r="D66" i="35" s="1"/>
  <c r="F66" i="35" s="1"/>
  <c r="F37" i="34"/>
  <c r="F38" i="34" s="1"/>
  <c r="F47" i="34"/>
  <c r="F36" i="34"/>
  <c r="F20" i="34"/>
  <c r="F35" i="34"/>
  <c r="F17" i="34"/>
  <c r="F34" i="34"/>
  <c r="F16" i="34"/>
  <c r="F48" i="34"/>
  <c r="F46" i="34"/>
  <c r="F33" i="34"/>
  <c r="F70" i="34"/>
  <c r="F43" i="34"/>
  <c r="F45" i="34"/>
  <c r="F44" i="34"/>
  <c r="F74" i="34"/>
  <c r="F74" i="31"/>
  <c r="F48" i="31"/>
  <c r="F70" i="31"/>
  <c r="F47" i="31"/>
  <c r="F46" i="31"/>
  <c r="F45" i="31"/>
  <c r="F44" i="31"/>
  <c r="F43" i="31"/>
  <c r="F37" i="31"/>
  <c r="F38" i="31" s="1"/>
  <c r="F36" i="31"/>
  <c r="F20" i="31"/>
  <c r="F35" i="31"/>
  <c r="F17" i="31"/>
  <c r="F34" i="31"/>
  <c r="F16" i="31"/>
  <c r="F33" i="31"/>
  <c r="F58" i="28"/>
  <c r="F59" i="25"/>
  <c r="F57" i="20"/>
  <c r="F58" i="22"/>
  <c r="F57" i="30"/>
  <c r="D67" i="39" l="1"/>
  <c r="F67" i="39" s="1"/>
  <c r="F68" i="39" s="1"/>
  <c r="F77" i="39" s="1"/>
  <c r="F78" i="39" s="1"/>
  <c r="F79" i="39" s="1"/>
  <c r="H28" i="14" s="1"/>
  <c r="I28" i="14" s="1"/>
  <c r="D71" i="38"/>
  <c r="F71" i="38" s="1"/>
  <c r="D71" i="37"/>
  <c r="F71" i="37" s="1"/>
  <c r="F72" i="37" s="1"/>
  <c r="F81" i="37" s="1"/>
  <c r="F82" i="37" s="1"/>
  <c r="F83" i="37" s="1"/>
  <c r="H20" i="14" s="1"/>
  <c r="I20" i="14" s="1"/>
  <c r="D67" i="36"/>
  <c r="F67" i="36" s="1"/>
  <c r="D68" i="36" s="1"/>
  <c r="F68" i="36" s="1"/>
  <c r="D67" i="35"/>
  <c r="F67" i="35" s="1"/>
  <c r="F68" i="35" s="1"/>
  <c r="F77" i="35" s="1"/>
  <c r="F78" i="35" s="1"/>
  <c r="F79" i="35" s="1"/>
  <c r="H18" i="14" s="1"/>
  <c r="I18" i="14" s="1"/>
  <c r="F24" i="34"/>
  <c r="F23" i="34"/>
  <c r="F22" i="34"/>
  <c r="F25" i="34" s="1"/>
  <c r="F29" i="34" s="1"/>
  <c r="F49" i="34"/>
  <c r="F52" i="34" s="1"/>
  <c r="F53" i="34" s="1"/>
  <c r="F39" i="34"/>
  <c r="F72" i="34" s="1"/>
  <c r="F18" i="34"/>
  <c r="F28" i="34" s="1"/>
  <c r="F39" i="31"/>
  <c r="F72" i="31" s="1"/>
  <c r="F18" i="31"/>
  <c r="F28" i="31" s="1"/>
  <c r="F24" i="31"/>
  <c r="F23" i="31"/>
  <c r="F22" i="31"/>
  <c r="F49" i="31"/>
  <c r="F52" i="31" s="1"/>
  <c r="F53" i="31" s="1"/>
  <c r="B83" i="30"/>
  <c r="F61" i="30"/>
  <c r="F74" i="30" s="1"/>
  <c r="F58" i="30"/>
  <c r="F73" i="30" s="1"/>
  <c r="C51" i="30"/>
  <c r="E34" i="30"/>
  <c r="E33" i="30"/>
  <c r="C28" i="30"/>
  <c r="C27" i="30"/>
  <c r="E24" i="30"/>
  <c r="E36" i="30" s="1"/>
  <c r="F11" i="30"/>
  <c r="F25" i="31" l="1"/>
  <c r="F29" i="31" s="1"/>
  <c r="F30" i="31" s="1"/>
  <c r="D72" i="38"/>
  <c r="F72" i="38" s="1"/>
  <c r="F73" i="38" s="1"/>
  <c r="F82" i="38" s="1"/>
  <c r="F83" i="38" s="1"/>
  <c r="F84" i="38" s="1"/>
  <c r="H21" i="14" s="1"/>
  <c r="I21" i="14" s="1"/>
  <c r="F69" i="36"/>
  <c r="F78" i="36" s="1"/>
  <c r="F79" i="36" s="1"/>
  <c r="F80" i="36" s="1"/>
  <c r="H19" i="14" s="1"/>
  <c r="I19" i="14" s="1"/>
  <c r="F73" i="34"/>
  <c r="F30" i="34"/>
  <c r="F71" i="34" s="1"/>
  <c r="F76" i="34" s="1"/>
  <c r="F73" i="31"/>
  <c r="F36" i="30"/>
  <c r="F37" i="30" s="1"/>
  <c r="F35" i="30"/>
  <c r="F19" i="30"/>
  <c r="F34" i="30"/>
  <c r="F16" i="30"/>
  <c r="F33" i="30"/>
  <c r="F15" i="30"/>
  <c r="F32" i="30"/>
  <c r="F47" i="30"/>
  <c r="F46" i="30"/>
  <c r="F69" i="30"/>
  <c r="F45" i="30"/>
  <c r="F44" i="30"/>
  <c r="F43" i="30"/>
  <c r="F42" i="30"/>
  <c r="F71" i="31" l="1"/>
  <c r="D65" i="31"/>
  <c r="F65" i="31" s="1"/>
  <c r="F76" i="31"/>
  <c r="F48" i="30"/>
  <c r="F51" i="30" s="1"/>
  <c r="F52" i="30" s="1"/>
  <c r="F72" i="30" s="1"/>
  <c r="D65" i="34"/>
  <c r="F38" i="30"/>
  <c r="F71" i="30" s="1"/>
  <c r="F17" i="30"/>
  <c r="F27" i="30" s="1"/>
  <c r="F23" i="30"/>
  <c r="F22" i="30"/>
  <c r="F21" i="30"/>
  <c r="F65" i="34" l="1"/>
  <c r="D66" i="31"/>
  <c r="F66" i="31" s="1"/>
  <c r="D67" i="31" s="1"/>
  <c r="F67" i="31" s="1"/>
  <c r="F24" i="30"/>
  <c r="F28" i="30" s="1"/>
  <c r="F29" i="30" s="1"/>
  <c r="F70" i="30" s="1"/>
  <c r="F75" i="30" s="1"/>
  <c r="F62" i="28"/>
  <c r="F63" i="25"/>
  <c r="F62" i="22"/>
  <c r="F61" i="20"/>
  <c r="D66" i="34" l="1"/>
  <c r="F66" i="34" s="1"/>
  <c r="F68" i="31"/>
  <c r="F77" i="31" s="1"/>
  <c r="F78" i="31" s="1"/>
  <c r="F79" i="31" s="1"/>
  <c r="H17" i="14" s="1"/>
  <c r="I17" i="14" s="1"/>
  <c r="D64" i="30"/>
  <c r="F64" i="30" s="1"/>
  <c r="D67" i="34" l="1"/>
  <c r="F67" i="34" s="1"/>
  <c r="F68" i="34" s="1"/>
  <c r="F77" i="34" s="1"/>
  <c r="F78" i="34" s="1"/>
  <c r="F79" i="34" s="1"/>
  <c r="H29" i="14" s="1"/>
  <c r="I29" i="14" s="1"/>
  <c r="D65" i="30"/>
  <c r="F65" i="30" s="1"/>
  <c r="D66" i="30" s="1"/>
  <c r="F66" i="30" s="1"/>
  <c r="B84" i="28"/>
  <c r="F75" i="28"/>
  <c r="F59" i="28"/>
  <c r="F74" i="28" s="1"/>
  <c r="C52" i="28"/>
  <c r="E35" i="28"/>
  <c r="E34" i="28"/>
  <c r="C29" i="28"/>
  <c r="C28" i="28"/>
  <c r="E25" i="28"/>
  <c r="E37" i="28" s="1"/>
  <c r="F12" i="28"/>
  <c r="F67" i="30" l="1"/>
  <c r="F76" i="30" s="1"/>
  <c r="F77" i="30" s="1"/>
  <c r="F78" i="30" s="1"/>
  <c r="H9" i="14" s="1"/>
  <c r="I9" i="14" s="1"/>
  <c r="F17" i="28"/>
  <c r="F45" i="28"/>
  <c r="F44" i="28"/>
  <c r="F43" i="28"/>
  <c r="F36" i="28"/>
  <c r="F35" i="28"/>
  <c r="F20" i="28"/>
  <c r="F24" i="28" s="1"/>
  <c r="F37" i="28"/>
  <c r="F38" i="28" s="1"/>
  <c r="F46" i="28"/>
  <c r="F70" i="28"/>
  <c r="F47" i="28"/>
  <c r="F48" i="28"/>
  <c r="F33" i="28"/>
  <c r="F16" i="28"/>
  <c r="F34" i="28"/>
  <c r="F23" i="28" l="1"/>
  <c r="F22" i="28"/>
  <c r="F18" i="28"/>
  <c r="F28" i="28" s="1"/>
  <c r="F49" i="28"/>
  <c r="F52" i="28" s="1"/>
  <c r="F53" i="28" s="1"/>
  <c r="F73" i="28" s="1"/>
  <c r="F39" i="28"/>
  <c r="F72" i="28" s="1"/>
  <c r="F25" i="28" l="1"/>
  <c r="F29" i="28" s="1"/>
  <c r="F30" i="28" s="1"/>
  <c r="F71" i="28" l="1"/>
  <c r="F76" i="28" s="1"/>
  <c r="D65" i="28"/>
  <c r="F65" i="28" s="1"/>
  <c r="B85" i="25"/>
  <c r="F76" i="25"/>
  <c r="F60" i="25"/>
  <c r="F75" i="25" s="1"/>
  <c r="C53" i="25"/>
  <c r="E36" i="25"/>
  <c r="E35" i="25"/>
  <c r="C30" i="25"/>
  <c r="C29" i="25"/>
  <c r="E26" i="25"/>
  <c r="E38" i="25" s="1"/>
  <c r="F10" i="25"/>
  <c r="F13" i="25" l="1"/>
  <c r="F36" i="25" s="1"/>
  <c r="D66" i="28"/>
  <c r="F66" i="28" s="1"/>
  <c r="F37" i="25" l="1"/>
  <c r="F44" i="25"/>
  <c r="F21" i="25"/>
  <c r="F47" i="25"/>
  <c r="F71" i="25"/>
  <c r="F48" i="25"/>
  <c r="F49" i="25"/>
  <c r="F38" i="25"/>
  <c r="F39" i="25" s="1"/>
  <c r="F45" i="25"/>
  <c r="F50" i="25" s="1"/>
  <c r="F53" i="25" s="1"/>
  <c r="F54" i="25" s="1"/>
  <c r="F74" i="25" s="1"/>
  <c r="F46" i="25"/>
  <c r="F34" i="25"/>
  <c r="F17" i="25"/>
  <c r="F35" i="25"/>
  <c r="F18" i="25"/>
  <c r="D67" i="28"/>
  <c r="F67" i="28" s="1"/>
  <c r="F68" i="28" s="1"/>
  <c r="F77" i="28" s="1"/>
  <c r="F78" i="28" s="1"/>
  <c r="F79" i="28" s="1"/>
  <c r="F25" i="25"/>
  <c r="F24" i="25"/>
  <c r="F23" i="25"/>
  <c r="F10" i="22"/>
  <c r="F12" i="22" s="1"/>
  <c r="F59" i="22"/>
  <c r="F58" i="20"/>
  <c r="F40" i="25" l="1"/>
  <c r="F73" i="25" s="1"/>
  <c r="H25" i="14"/>
  <c r="I25" i="14" s="1"/>
  <c r="I31" i="14" s="1"/>
  <c r="F19" i="25"/>
  <c r="F29" i="25" s="1"/>
  <c r="F16" i="22"/>
  <c r="F45" i="22"/>
  <c r="F44" i="22"/>
  <c r="F46" i="22"/>
  <c r="F47" i="22"/>
  <c r="F26" i="25"/>
  <c r="F30" i="25" s="1"/>
  <c r="F17" i="22"/>
  <c r="F36" i="22"/>
  <c r="F33" i="22"/>
  <c r="F31" i="25" l="1"/>
  <c r="F72" i="25"/>
  <c r="F77" i="25" s="1"/>
  <c r="D66" i="25"/>
  <c r="F66" i="25" s="1"/>
  <c r="D67" i="25" l="1"/>
  <c r="F67" i="25" s="1"/>
  <c r="B84" i="22"/>
  <c r="B83" i="20"/>
  <c r="D68" i="25" l="1"/>
  <c r="F68" i="25" s="1"/>
  <c r="F69" i="25" s="1"/>
  <c r="F78" i="25" s="1"/>
  <c r="F79" i="25" s="1"/>
  <c r="F80" i="25" s="1"/>
  <c r="H12" i="14" s="1"/>
  <c r="I12" i="14" s="1"/>
  <c r="F75" i="22"/>
  <c r="C52" i="22"/>
  <c r="E35" i="22"/>
  <c r="F35" i="22" s="1"/>
  <c r="E34" i="22"/>
  <c r="F34" i="22" s="1"/>
  <c r="C29" i="22"/>
  <c r="C28" i="22"/>
  <c r="E25" i="22"/>
  <c r="E37" i="22" s="1"/>
  <c r="F37" i="22" s="1"/>
  <c r="F38" i="22" s="1"/>
  <c r="F74" i="20"/>
  <c r="C51" i="20"/>
  <c r="E34" i="20"/>
  <c r="E33" i="20"/>
  <c r="C28" i="20"/>
  <c r="C27" i="20"/>
  <c r="E24" i="20"/>
  <c r="E36" i="20" s="1"/>
  <c r="F11" i="20"/>
  <c r="F46" i="20" l="1"/>
  <c r="F32" i="20"/>
  <c r="F33" i="20"/>
  <c r="F35" i="20"/>
  <c r="F34" i="20"/>
  <c r="F16" i="20"/>
  <c r="F36" i="20"/>
  <c r="F37" i="20" s="1"/>
  <c r="F15" i="20"/>
  <c r="F48" i="22"/>
  <c r="F20" i="22"/>
  <c r="F70" i="22"/>
  <c r="F74" i="22"/>
  <c r="F43" i="22"/>
  <c r="F43" i="20"/>
  <c r="F44" i="20"/>
  <c r="F69" i="20"/>
  <c r="F73" i="20"/>
  <c r="F47" i="20"/>
  <c r="F19" i="20"/>
  <c r="F45" i="20"/>
  <c r="F42" i="20"/>
  <c r="F22" i="22" l="1"/>
  <c r="F23" i="22"/>
  <c r="F24" i="22"/>
  <c r="F22" i="20"/>
  <c r="F21" i="20"/>
  <c r="F23" i="20"/>
  <c r="F18" i="22"/>
  <c r="F28" i="22" s="1"/>
  <c r="F17" i="20"/>
  <c r="F27" i="20" s="1"/>
  <c r="F49" i="22"/>
  <c r="F52" i="22" s="1"/>
  <c r="F53" i="22" s="1"/>
  <c r="F39" i="22"/>
  <c r="F72" i="22" s="1"/>
  <c r="F48" i="20"/>
  <c r="F51" i="20" s="1"/>
  <c r="F52" i="20" s="1"/>
  <c r="F38" i="20"/>
  <c r="F71" i="20" s="1"/>
  <c r="F25" i="22" l="1"/>
  <c r="F29" i="22" s="1"/>
  <c r="F30" i="22" s="1"/>
  <c r="F71" i="22" s="1"/>
  <c r="F73" i="22"/>
  <c r="F24" i="20"/>
  <c r="F28" i="20" s="1"/>
  <c r="F29" i="20" s="1"/>
  <c r="F70" i="20" s="1"/>
  <c r="F72" i="20"/>
  <c r="D64" i="20" l="1"/>
  <c r="F64" i="20" s="1"/>
  <c r="D65" i="22"/>
  <c r="F65" i="22" s="1"/>
  <c r="F76" i="22"/>
  <c r="F75" i="20"/>
  <c r="D66" i="22" l="1"/>
  <c r="F66" i="22" s="1"/>
  <c r="D65" i="20"/>
  <c r="F65" i="20" s="1"/>
  <c r="D66" i="20" s="1"/>
  <c r="F66" i="20" s="1"/>
  <c r="D67" i="22" l="1"/>
  <c r="F67" i="22" s="1"/>
  <c r="F68" i="22" s="1"/>
  <c r="F77" i="22" s="1"/>
  <c r="F78" i="22" s="1"/>
  <c r="F79" i="22" s="1"/>
  <c r="H10" i="14" s="1"/>
  <c r="I10" i="14" s="1"/>
  <c r="F67" i="20"/>
  <c r="F76" i="20" s="1"/>
  <c r="F77" i="20" s="1"/>
  <c r="F78" i="20" s="1"/>
  <c r="H11" i="14" s="1"/>
  <c r="I11" i="14" s="1"/>
  <c r="I23" i="14" l="1"/>
  <c r="I14" i="14" l="1"/>
  <c r="I32" i="14" l="1"/>
</calcChain>
</file>

<file path=xl/sharedStrings.xml><?xml version="1.0" encoding="utf-8"?>
<sst xmlns="http://schemas.openxmlformats.org/spreadsheetml/2006/main" count="2476" uniqueCount="240">
  <si>
    <t>A</t>
  </si>
  <si>
    <t>B</t>
  </si>
  <si>
    <t>C</t>
  </si>
  <si>
    <t>D</t>
  </si>
  <si>
    <t>MÓDULO 1 - COMPOSIÇÃO DA REMUNERAÇÃO</t>
  </si>
  <si>
    <t>Composição da Remuneração</t>
  </si>
  <si>
    <t>%</t>
  </si>
  <si>
    <t>Referência</t>
  </si>
  <si>
    <t>Valor (R$)</t>
  </si>
  <si>
    <t>Salário Base</t>
  </si>
  <si>
    <t>E</t>
  </si>
  <si>
    <t>F</t>
  </si>
  <si>
    <t>Outros (especificar)</t>
  </si>
  <si>
    <t>H</t>
  </si>
  <si>
    <t>Total da remuneração</t>
  </si>
  <si>
    <t>Submódulo 2.1 - 13º Salário, Férias e Adicional de Férias</t>
  </si>
  <si>
    <t>13º Salário, Férias e Adicional de Férias</t>
  </si>
  <si>
    <t>13º Salário</t>
  </si>
  <si>
    <t>Férias e Adicional de Férias</t>
  </si>
  <si>
    <t>Total</t>
  </si>
  <si>
    <t>Submódulo 2.2 - Encargos Previdenciários, FGTS e Outras Contribuições:</t>
  </si>
  <si>
    <t>Base Cálculo</t>
  </si>
  <si>
    <t>GPS, FGTS e outras contribuições</t>
  </si>
  <si>
    <t>INSS</t>
  </si>
  <si>
    <t>FGTS</t>
  </si>
  <si>
    <t>Quadro-Resumo do Módulo 2 - Encargos anuais, mensais e diários</t>
  </si>
  <si>
    <t>Encargos e Benefícios Anuais, Mensais e Diários</t>
  </si>
  <si>
    <t>Valor R$</t>
  </si>
  <si>
    <t>MÓDULO 3 - PROVISÃO PARA RESCISÃO</t>
  </si>
  <si>
    <t>Insumos Diversos</t>
  </si>
  <si>
    <t>Aviso Prévio Indenizado</t>
  </si>
  <si>
    <t>Incidência do FGTS sobre Aviso Prévio Indenizado</t>
  </si>
  <si>
    <t>Multa FGTS e contribuição social sobre Aviso Prévio Indenizado</t>
  </si>
  <si>
    <t>Aviso Prévio Trabalhado</t>
  </si>
  <si>
    <t>Incidência dos encargos do submódulo 2.2 sobre Aviso Prévio Trabalhado</t>
  </si>
  <si>
    <t>Submódulo 4.1  - Ausências Legais</t>
  </si>
  <si>
    <t>Ausências Legais</t>
  </si>
  <si>
    <t>Férias</t>
  </si>
  <si>
    <t>Licença-paternidade</t>
  </si>
  <si>
    <t>Ausência por acidente de trabalho</t>
  </si>
  <si>
    <t>Afastamento Maternidade</t>
  </si>
  <si>
    <t>Quadro-Resumo do Módulo 4 - Custo Reposição Profissional Ausente</t>
  </si>
  <si>
    <t>Custo Reposição Profissional Ausente</t>
  </si>
  <si>
    <t>TOTAL</t>
  </si>
  <si>
    <t>Uniformes</t>
  </si>
  <si>
    <t>Equipamentos</t>
  </si>
  <si>
    <t>Custos Indiretos, Tributos e Lucro</t>
  </si>
  <si>
    <t>B.C.</t>
  </si>
  <si>
    <t>Custos Indiretos</t>
  </si>
  <si>
    <t>Lucro</t>
  </si>
  <si>
    <t>Tributos</t>
  </si>
  <si>
    <t>QUADRO-RESUMO DO CUSTO POR EMPREGADO</t>
  </si>
  <si>
    <t>Módulo 1 - Composição da Remuneração</t>
  </si>
  <si>
    <t>Módulo 2 - Encargos e Benefícios Anuais, Mensais e Diários</t>
  </si>
  <si>
    <t>Módulo 3 - Provisão para Rescisão</t>
  </si>
  <si>
    <t>Módulo 4 - Custo de Reposição do Profissional Ausente</t>
  </si>
  <si>
    <t>Módulo 5 - Insumos Diversos</t>
  </si>
  <si>
    <t>Subtotal (A+B+C+D+E)</t>
  </si>
  <si>
    <t>Valor total por Empregado</t>
  </si>
  <si>
    <t>SAT (optante pelo Simples)</t>
  </si>
  <si>
    <t>MÓDULO 7 - CUSTOS INDIRETOS, TRIBUTOS E LUCRO</t>
  </si>
  <si>
    <t>DESCRIÇÃO</t>
  </si>
  <si>
    <t>QUANT</t>
  </si>
  <si>
    <t>G</t>
  </si>
  <si>
    <t>Módulo 7 - Custos Indiretos, tributos e Lucro</t>
  </si>
  <si>
    <t>Valor total por HORA/HOMEM</t>
  </si>
  <si>
    <t xml:space="preserve"> PARA CALCULO DE HORAS HOMEM FOI CONSIDERADO JORNADA HORÁRIA MENSAL DE 220 HORAS          </t>
  </si>
  <si>
    <t>OBSERVAÇÕES</t>
  </si>
  <si>
    <t>SINAPI 90777</t>
  </si>
  <si>
    <t>VALOR UNI</t>
  </si>
  <si>
    <t>ITEM</t>
  </si>
  <si>
    <t>CÓDIGO</t>
  </si>
  <si>
    <t>FONTE</t>
  </si>
  <si>
    <t>DESCRIÇÃO DOS SERVIÇOS</t>
  </si>
  <si>
    <t>VALORES (R$)</t>
  </si>
  <si>
    <t>CUSTO</t>
  </si>
  <si>
    <t>UNITÁRIO</t>
  </si>
  <si>
    <t>1.1</t>
  </si>
  <si>
    <t>HRS/HOMEM</t>
  </si>
  <si>
    <t>COMPOSIÇÃO</t>
  </si>
  <si>
    <t>MÓDULO 6 - CUSTOS PROFISSIONAL</t>
  </si>
  <si>
    <t>QUANTIDADE MINIMA A CADA CONTRATAÇÃO SERÁ DE 8 HRS</t>
  </si>
  <si>
    <t>UNID</t>
  </si>
  <si>
    <t>SERVENTE: Ajudante geral para execução de serviços em geral da construção civil, muros, pontes reformas de predios publicos.</t>
  </si>
  <si>
    <t xml:space="preserve">VALOR TOTAL </t>
  </si>
  <si>
    <t>1.2</t>
  </si>
  <si>
    <t>PEDREIRO: Execução de serviços em geral da construção civil, muros, pontes reformas de predios publicos.</t>
  </si>
  <si>
    <t>TOTAL LOTE 01</t>
  </si>
  <si>
    <t>TOTAL LOTE 02</t>
  </si>
  <si>
    <t>MÓDULO 4 - CUSTO REPOSIÇÃO DO PROFISSIONAL AUSENTE</t>
  </si>
  <si>
    <t>MÓDULO 5 - INSUMOS DIVERSOS</t>
  </si>
  <si>
    <t>MÓDULO 2 - ENCARGOS E BENEFÍCIOS ANUAIS, MENSAIS E DIÁRIOS</t>
  </si>
  <si>
    <t>BOMBEIRO HIDRÁULICO: Execução de serviços em geral da construção civil, muros, pontes reformas de predios publicos.</t>
  </si>
  <si>
    <t>TOTAL LOTE 03</t>
  </si>
  <si>
    <t>TOTAL GERAL</t>
  </si>
  <si>
    <t>Módulo 6 - Custos Profissional</t>
  </si>
  <si>
    <t xml:space="preserve">Adicional de Periculosidade </t>
  </si>
  <si>
    <t>PLANILHA ORÇAMENTÁRIA - PRESTAÇÃO DE SERVIÇOS DE MÃO OBRA</t>
  </si>
  <si>
    <t>2.0</t>
  </si>
  <si>
    <t>2.1</t>
  </si>
  <si>
    <t>2.2</t>
  </si>
  <si>
    <t>2.3</t>
  </si>
  <si>
    <t>3.0</t>
  </si>
  <si>
    <t>3.1</t>
  </si>
  <si>
    <t>3.2</t>
  </si>
  <si>
    <t>3.3</t>
  </si>
  <si>
    <t>PORTEIRO - Prestação de serviços de controle de acesso e recepção em prédios públicos e eventos.</t>
  </si>
  <si>
    <t>ENCARREGADO GERAL COM ENCARGOS COMPLEMENTARES</t>
  </si>
  <si>
    <t>SINAPI 90776</t>
  </si>
  <si>
    <t>ENGENHEIRO CIVIL COM ENCARGOS COMPLEMENTARES</t>
  </si>
  <si>
    <t>ENGENHEIRO AMBIENTAL COM ENCARGOS COMPLEMENTARES</t>
  </si>
  <si>
    <t>SETOP CO-33080</t>
  </si>
  <si>
    <t>1.3</t>
  </si>
  <si>
    <t>1.4</t>
  </si>
  <si>
    <t>1.5</t>
  </si>
  <si>
    <t>1.6</t>
  </si>
  <si>
    <t>Ticket Alimentação</t>
  </si>
  <si>
    <t>PMSSO-001</t>
  </si>
  <si>
    <t>PMSSO-002</t>
  </si>
  <si>
    <t>PMSSO-003</t>
  </si>
  <si>
    <t>PMSSO-004</t>
  </si>
  <si>
    <t>PMSSO-005</t>
  </si>
  <si>
    <t>PMSSO-006</t>
  </si>
  <si>
    <t>PMSSO-007</t>
  </si>
  <si>
    <t>PMSSO-008</t>
  </si>
  <si>
    <t>PMSSO-009</t>
  </si>
  <si>
    <t>PMSSO-010</t>
  </si>
  <si>
    <t>PMSSO-011</t>
  </si>
  <si>
    <t>Vale Refeição/Alimentação</t>
  </si>
  <si>
    <t>JARDINEIRO: manutenção, conservação e embelezamento de áreas verdes, incluindo jardins, praças e canteiros públicos, garantindo a saúde das plantas, a estética dos espaços e o equilíbrio ambiental.</t>
  </si>
  <si>
    <t>Horas ano</t>
  </si>
  <si>
    <t>QUANT/HOEMM</t>
  </si>
  <si>
    <t>PMSSO-012</t>
  </si>
  <si>
    <t>PMSSO-013</t>
  </si>
  <si>
    <t>PMSSO-015</t>
  </si>
  <si>
    <r>
      <t xml:space="preserve">  </t>
    </r>
    <r>
      <rPr>
        <b/>
        <sz val="11"/>
        <color rgb="FF000000"/>
        <rFont val="Times New Roman"/>
        <family val="1"/>
      </rPr>
      <t xml:space="preserve"> FONTE DOS SALÁRIOS:</t>
    </r>
    <r>
      <rPr>
        <sz val="11"/>
        <color rgb="FF000000"/>
        <rFont val="Times New Roman"/>
        <family val="1"/>
      </rPr>
      <t xml:space="preserve"> CONVENÇÃO COLETIVA DE TRABALHO 2025/2025, SINDICATO DAS EMPRESAS DE ASSEIO E CONSERVACAO DO ESTADO DE MINAS GERAIS
ITEM 3.1 DA TABELA DE PREÇOS</t>
    </r>
  </si>
  <si>
    <t>Adicional de Insalubridade (sobre o salário mínimo vigênte R$ 1.518,00; conforme CCT)</t>
  </si>
  <si>
    <t>SALVA VIDAS: zelar pela segurança dos frequentadores de ambientes aquáticos, atuando preventivamente para evitar acidentes e prestando socorro imediato em situações de emergência.</t>
  </si>
  <si>
    <t>PMSSO-014</t>
  </si>
  <si>
    <r>
      <t xml:space="preserve">  </t>
    </r>
    <r>
      <rPr>
        <b/>
        <sz val="11"/>
        <color rgb="FF000000"/>
        <rFont val="Times New Roman"/>
        <family val="1"/>
      </rPr>
      <t xml:space="preserve"> FONTE DOS SALÁRIOS:</t>
    </r>
    <r>
      <rPr>
        <sz val="11"/>
        <color rgb="FF000000"/>
        <rFont val="Times New Roman"/>
        <family val="1"/>
      </rPr>
      <t xml:space="preserve"> CONVENÇÃO COLETIVA DE TRABALHO 2025/2025, SINDICATO DAS EMPRESAS DE ASSEIO E CONSERVACAO DO ESTADO DE MINAS GERAIS
ITEM 2.3 DA TABELA DE PREÇOS</t>
    </r>
  </si>
  <si>
    <t>FAXINEIRO COM INSALUBRIDADE: Responsável pela limpeza e higienização de ambientes internos e externos, incluindo sanitários, áreas comuns e depósitos, com exposição a agentes insalubres como resíduos, produtos químicos ou materiais biológicos.</t>
  </si>
  <si>
    <t>GARI COLETOR : Realiza a coleta de resíduos domiciliares e comerciais, auxiliando na carga e descarga dos caminhões de lixo, com exposição direta a materiais orgânicos, rejeitos e agentes insalubres.</t>
  </si>
  <si>
    <t>COZINHEIRO: Prepara e manipula alimentos em cozinhas institucionais ou comunitárias, observando padrões de higiene e segurança alimentar. Responsável pelo controle de estoque, preparo de cardápios e organização do ambiente de trabalho.</t>
  </si>
  <si>
    <t>FAXINEITO SEM INSALUBRIDADE: Executa a limpeza e conservação de áreas internas e externas sem exposição a agentes nocivos à saúde, realizando atividades como varrição, retirada de lixo comum, organização de espaços e manutenção da ordem e higiene.</t>
  </si>
  <si>
    <r>
      <t xml:space="preserve">  </t>
    </r>
    <r>
      <rPr>
        <b/>
        <sz val="11"/>
        <color rgb="FF000000"/>
        <rFont val="Times New Roman"/>
        <family val="1"/>
      </rPr>
      <t xml:space="preserve"> FONTE DOS SALÁRIOS:</t>
    </r>
    <r>
      <rPr>
        <sz val="11"/>
        <color rgb="FF000000"/>
        <rFont val="Times New Roman"/>
        <family val="1"/>
      </rPr>
      <t xml:space="preserve"> CONVENÇÃO COLETIVA DE TRABALHO 2025/2025, SINDICATO DAS EMPRESAS DE ASSEIO E CONSERVACAO DO ESTADO DE MINAS GERAIS
ITEM 1.6 DA TABELA DE PREÇOS</t>
    </r>
  </si>
  <si>
    <t>2.4</t>
  </si>
  <si>
    <t>2.5</t>
  </si>
  <si>
    <t>2.6</t>
  </si>
  <si>
    <t>Cesta de Férias (R$ 265,30)</t>
  </si>
  <si>
    <t>Gratificação Natalina (R$ 265,30)</t>
  </si>
  <si>
    <t>Ticket Refeição</t>
  </si>
  <si>
    <t>Vale Cesta</t>
  </si>
  <si>
    <t>Cesta Básica/Vale Alimentação</t>
  </si>
  <si>
    <t>MONITOR DE ONIBUS:  Acompanha o transporte de passageiros, especialmente crianças e pessoas com necessidades especiais, garantindo a segurança durante o embarque, desembarque e percurso. Auxilia na organização dos assentos e no cumprimento das normas de comportamento e segurança no interior do veículo.</t>
  </si>
  <si>
    <t>Ademar Francisco Elói</t>
  </si>
  <si>
    <t>Secretário Municipal de Obras e Infraestrutura</t>
  </si>
  <si>
    <t>ENCARREGADO: Supervisão e coordenação dos serviços em geral da construção civil, incluindo obras de muros, pontes e reformas de prédios públicos, garantindo o cumprimento de prazos, qualidade e segurança nas atividades executadas.</t>
  </si>
  <si>
    <r>
      <t xml:space="preserve">  </t>
    </r>
    <r>
      <rPr>
        <b/>
        <sz val="11"/>
        <color rgb="FF000000"/>
        <rFont val="Times New Roman"/>
        <family val="1"/>
      </rPr>
      <t xml:space="preserve"> FONTE DOS SALÁRIOS:</t>
    </r>
    <r>
      <rPr>
        <sz val="11"/>
        <color rgb="FF000000"/>
        <rFont val="Times New Roman"/>
        <family val="1"/>
      </rPr>
      <t xml:space="preserve"> CONVENÇÃO COLETIVA DE TRABALHO 2025/2025, SINDICATO DAS EMPRESAS DE ASSEIO E CONSERVACAO DO ESTADO DE MINAS GERAIS
ITEM 1.4 DA TABELA DE PREÇOS</t>
    </r>
  </si>
  <si>
    <r>
      <t xml:space="preserve">  </t>
    </r>
    <r>
      <rPr>
        <b/>
        <sz val="11"/>
        <color rgb="FF000000"/>
        <rFont val="Times New Roman"/>
        <family val="1"/>
      </rPr>
      <t xml:space="preserve"> FONTE DOS SALÁRIOS:</t>
    </r>
    <r>
      <rPr>
        <sz val="11"/>
        <color rgb="FF000000"/>
        <rFont val="Times New Roman"/>
        <family val="1"/>
      </rPr>
      <t xml:space="preserve"> CONVENÇÃO COLETIVA DE TRABALHO 2025/2025, SINDICATO DAS EMPRESAS DE ASSEIO E CONSERVACAO DO ESTADO DE MINAS GERAIS
ITEM 1.5 DA TABELA DE PREÇOS</t>
    </r>
  </si>
  <si>
    <r>
      <t xml:space="preserve">  </t>
    </r>
    <r>
      <rPr>
        <b/>
        <sz val="11"/>
        <color rgb="FF000000"/>
        <rFont val="Times New Roman"/>
        <family val="1"/>
      </rPr>
      <t xml:space="preserve"> FONTE DOS SALÁRIOS:</t>
    </r>
    <r>
      <rPr>
        <sz val="11"/>
        <color rgb="FF000000"/>
        <rFont val="Times New Roman"/>
        <family val="1"/>
      </rPr>
      <t xml:space="preserve"> CONVENÇÃO COLETIVA DE TRABALHO 2025/2025, SINDICATO DAS EMPRESAS DE ASSEIO E CONSERVACAO DO ESTADO DE MINAS GERAIS
ITEM 1.3 DA TABELA DE PREÇOS</t>
    </r>
  </si>
  <si>
    <t xml:space="preserve">LOTE 02 - SERVIÇO DE LIMPEZA </t>
  </si>
  <si>
    <t>LOTE 01 - SERVIÇOS DE CONSTRUÇÃO CIVIL</t>
  </si>
  <si>
    <t xml:space="preserve">LOTE 03 - SERVIÇOS DE APOIO ADMINISTRATIVO </t>
  </si>
  <si>
    <r>
      <t xml:space="preserve">  </t>
    </r>
    <r>
      <rPr>
        <b/>
        <sz val="11"/>
        <color rgb="FF000000"/>
        <rFont val="Times New Roman"/>
        <family val="1"/>
      </rPr>
      <t xml:space="preserve"> FONTE DOS SALÁRIOS:</t>
    </r>
    <r>
      <rPr>
        <sz val="11"/>
        <color rgb="FF000000"/>
        <rFont val="Times New Roman"/>
        <family val="1"/>
      </rPr>
      <t xml:space="preserve"> CONVENÇÃO COLETIVA DE TRABALHO 2025/2025, SINDICATO DAS EMPRESAS DE ASSEIO E CONSERVACAO DO ESTADO DE MINAS GERAIS
ITEM 2.1 DA TABELA DE PREÇOS</t>
    </r>
  </si>
  <si>
    <r>
      <t xml:space="preserve">  </t>
    </r>
    <r>
      <rPr>
        <b/>
        <sz val="11"/>
        <color rgb="FF000000"/>
        <rFont val="Times New Roman"/>
        <family val="1"/>
      </rPr>
      <t xml:space="preserve"> FONTE DOS SALÁRIOS:</t>
    </r>
    <r>
      <rPr>
        <sz val="11"/>
        <color rgb="FF000000"/>
        <rFont val="Times New Roman"/>
        <family val="1"/>
      </rPr>
      <t xml:space="preserve"> CONVENÇÃO COLETIVA DE TRABALHO 2025/2025, SINDICATO DAS EMPRESAS DE ASSEIO E CONSERVACAO DO ESTADO DE MINAS GERAIS
ITEM 2.2 DA TABELA DE PREÇOS</t>
    </r>
  </si>
  <si>
    <t>3.4</t>
  </si>
  <si>
    <r>
      <t xml:space="preserve">  </t>
    </r>
    <r>
      <rPr>
        <b/>
        <sz val="11"/>
        <color rgb="FF000000"/>
        <rFont val="Times New Roman"/>
        <family val="1"/>
      </rPr>
      <t xml:space="preserve"> FONTE DOS SALÁRIOS:</t>
    </r>
    <r>
      <rPr>
        <sz val="11"/>
        <color rgb="FF000000"/>
        <rFont val="Times New Roman"/>
        <family val="1"/>
      </rPr>
      <t xml:space="preserve"> CONVENÇÃO COLETIVA DE TRABALHO 2025/2025, SINDICATO DAS EMPRESAS DE COLETA, LIMPEZA E INDUSTRIALIZAÇÃO DO LIXO DE MINAS GERAIS
ITEM 2.5 DA TABELA DE PREÇOS</t>
    </r>
  </si>
  <si>
    <t xml:space="preserve">   FONTE DOS SALÁRIOS: CONVENÇÃO COLETIVA DE TRABALHO 2025/2025, SINDICATO DAS EMPRESAS DE COLETA, LIMPEZA E INDUSTRIALIZAÇÃO DO LIXO DE MINAS GERAIS
ITEM 2.6 DA TABELA DE PREÇOS</t>
  </si>
  <si>
    <r>
      <t xml:space="preserve">  </t>
    </r>
    <r>
      <rPr>
        <b/>
        <sz val="11"/>
        <color rgb="FF000000"/>
        <rFont val="Times New Roman"/>
        <family val="1"/>
      </rPr>
      <t xml:space="preserve"> FONTE DOS SALÁRIOS:</t>
    </r>
    <r>
      <rPr>
        <sz val="11"/>
        <color rgb="FF000000"/>
        <rFont val="Times New Roman"/>
        <family val="1"/>
      </rPr>
      <t xml:space="preserve"> CONVENÇÃO COLETIVA DE TRABALHO 2025/2025, SINDICATO DAS EMPRESAS DE ASSEIO E CONSERVACAO DO ESTADO DE MINAS GERAIS
ITEM 2.4 DA TABELA DE PREÇOS</t>
    </r>
  </si>
  <si>
    <t xml:space="preserve"> Adcional Noturno de 4 horas (4 horas / 52min e 30 seg = 4,34 horas)</t>
  </si>
  <si>
    <t xml:space="preserve"> Adcional Noturno de 7 horas</t>
  </si>
  <si>
    <t>3.5</t>
  </si>
  <si>
    <r>
      <t xml:space="preserve">  </t>
    </r>
    <r>
      <rPr>
        <b/>
        <sz val="11"/>
        <color rgb="FF000000"/>
        <rFont val="Times New Roman"/>
        <family val="1"/>
      </rPr>
      <t xml:space="preserve"> FONTE DOS SALÁRIOS:</t>
    </r>
    <r>
      <rPr>
        <sz val="11"/>
        <color rgb="FF000000"/>
        <rFont val="Times New Roman"/>
        <family val="1"/>
      </rPr>
      <t xml:space="preserve"> CONVENÇÃO COLETIVA DE TRABALHO 2025/2025, SINDBOMBEIROS/MG - SINDICATO DOS TRABALHADORES BOMBEIROS PROFISSIONAIS CIVIS DO ESTADO DE MINAS GERAIS
ITEM 3.5 DA TABELA DE PREÇOS</t>
    </r>
  </si>
  <si>
    <r>
      <t xml:space="preserve">  </t>
    </r>
    <r>
      <rPr>
        <b/>
        <sz val="11"/>
        <color rgb="FF000000"/>
        <rFont val="Times New Roman"/>
        <family val="1"/>
      </rPr>
      <t xml:space="preserve"> FONTE DOS SALÁRIOS:</t>
    </r>
    <r>
      <rPr>
        <sz val="11"/>
        <color rgb="FF000000"/>
        <rFont val="Times New Roman"/>
        <family val="1"/>
      </rPr>
      <t xml:space="preserve"> CONVENÇÃO COLETIVA DE TRABALHO 2025/2025, SINDICATO DAS EMPRESAS DE REFEIÇÕES COLETIVAS DO ESTADO DE MINAS GERAIS
ITEM 3.4 DA TABELA DE PREÇOS</t>
    </r>
  </si>
  <si>
    <t>PMSSO-016</t>
  </si>
  <si>
    <r>
      <t xml:space="preserve">  </t>
    </r>
    <r>
      <rPr>
        <b/>
        <sz val="11"/>
        <color theme="1"/>
        <rFont val="Times New Roman"/>
        <family val="1"/>
      </rPr>
      <t xml:space="preserve"> FONTE DOS SALÁRIOS:</t>
    </r>
    <r>
      <rPr>
        <sz val="11"/>
        <color theme="1"/>
        <rFont val="Times New Roman"/>
        <family val="1"/>
      </rPr>
      <t xml:space="preserve"> CONVENÇÃO COLETIVA DE TRABALHO 2025/2025, FETTROMINAS - FEDERACAO DOS TRABALHADORES EM TRANSPORTES RODOVIARIOS, URBANOS, PROPRIOS, VIAS RURAIS, PUBLICAS E AREAS INTERNAS NO ESTADO DE MG
ITEM 3.3 DA TABELA DE PREÇOS</t>
    </r>
  </si>
  <si>
    <r>
      <t xml:space="preserve">  </t>
    </r>
    <r>
      <rPr>
        <b/>
        <sz val="11"/>
        <color rgb="FF000000"/>
        <rFont val="Times New Roman"/>
        <family val="1"/>
      </rPr>
      <t xml:space="preserve"> FONTE DOS SALÁRIOS:</t>
    </r>
    <r>
      <rPr>
        <sz val="11"/>
        <color rgb="FF000000"/>
        <rFont val="Times New Roman"/>
        <family val="1"/>
      </rPr>
      <t xml:space="preserve"> CONVENÇÃO COLETIVA DE TRABALHO 2025/2025, SINDICATO DAS EMPRESAS DE ASSEIO E CONSERVACAO DO ESTADO DE MINAS GERAIS
ITEM 3.2 DA TABELA DE PREÇOS</t>
    </r>
  </si>
  <si>
    <t>Horas ano + Adicional de 20% hora Extra</t>
  </si>
  <si>
    <t>PORTEIRO COM ADICIONAL NOTURNO – Prestação de serviços de controle de acesso e recepção em prédios públicos e eventos no período noturno.</t>
  </si>
  <si>
    <t xml:space="preserve">COMPOSIÇÃO N°PMSSO-001- PRESTAÇÃO DE SERVIÇOS DE PEDREIRO </t>
  </si>
  <si>
    <r>
      <t xml:space="preserve">  </t>
    </r>
    <r>
      <rPr>
        <b/>
        <sz val="11"/>
        <color rgb="FF000000"/>
        <rFont val="Times New Roman"/>
        <family val="1"/>
      </rPr>
      <t xml:space="preserve"> FONTE DOS SALÁRIOS:</t>
    </r>
    <r>
      <rPr>
        <sz val="11"/>
        <color rgb="FF000000"/>
        <rFont val="Times New Roman"/>
        <family val="1"/>
      </rPr>
      <t xml:space="preserve"> CONVENÇÃO COLETIVA DE TRABALHO 2025/2025, SINDICATO DAS EMPRESAS DE ASSEIO E CONSERVACAO DO ESTADO DE MINAS GERAIS
ITEM 1.1 DA TABELA DE PREÇOS</t>
    </r>
  </si>
  <si>
    <r>
      <t xml:space="preserve">  </t>
    </r>
    <r>
      <rPr>
        <b/>
        <sz val="11"/>
        <color rgb="FF000000"/>
        <rFont val="Times New Roman"/>
        <family val="1"/>
      </rPr>
      <t xml:space="preserve"> FONTE DOS SALÁRIOS:</t>
    </r>
    <r>
      <rPr>
        <sz val="11"/>
        <color rgb="FF000000"/>
        <rFont val="Times New Roman"/>
        <family val="1"/>
      </rPr>
      <t xml:space="preserve"> CONVENÇÃO COLETIVA DE TRABALHO 2025/2025, SINDICATO DAS EMPRESAS DE ASSEIO E CONSERVACAO DO ESTADO DE MINAS GERAIS
ITEM 1.2 DA TABELA DE PREÇOS</t>
    </r>
  </si>
  <si>
    <t>PMSSO-017</t>
  </si>
  <si>
    <t>COMPOSIÇÃO N°PMSSO-017- PRESTAÇÃO DE SALVA VIDAS</t>
  </si>
  <si>
    <t xml:space="preserve">COMPOSIÇÃO N°PMSSO-016- PRESTAÇÃO DE SERVIÇO DE COZINHEIRO </t>
  </si>
  <si>
    <t>COMPOSIÇÃO N°PMSSO-015- PRESTAÇÃO DE SERVIÇOS DE MONITOR DE ONIBUS</t>
  </si>
  <si>
    <t>COMPOSIÇÃO N°PMSSO-014- PRESTAÇÃO DE PORTEIRO COM ADICIONAL NOTURNO</t>
  </si>
  <si>
    <t>COMPOSIÇÃO N°PMSSO-013- PRESTAÇÃO DE PORTEIRO</t>
  </si>
  <si>
    <t xml:space="preserve">COMPOSIÇÃO N°PMSSO-012- PRESTAÇÃO DE SERVIÇOS DE GARI COLETOR </t>
  </si>
  <si>
    <t>COMPOSIÇÃO N°PMSSO-010- PRESTAÇÃO DE SERVIÇOS DE FAXINEIRO COM INSALUBRIDADE</t>
  </si>
  <si>
    <t>COMPOSIÇÃO N°PMSSO-009- PRESTAÇÃO DE SERVIÇOS DE FAXINEIRO SEM INSALUBRIDADE</t>
  </si>
  <si>
    <t>COMPOSIÇÃO N°PMSSO-008- PRESTAÇÃO DE SERVIÇO DE JARDINEIRO</t>
  </si>
  <si>
    <t xml:space="preserve">COMPOSIÇÃO N°PMSSO-007- PRESTAÇÃO DE SERVIÇOS DE CAPINEIRO </t>
  </si>
  <si>
    <t>COMPOSIÇÃO N°PMSSO-006- PRESTAÇÃO DE SERVIÇOS DE SERRALHEIRO</t>
  </si>
  <si>
    <t>COMPOSIÇÃO N°PMSSO-005- PRESTAÇÃO DE SERVIÇOS DE SERVENTE DE OBRAS</t>
  </si>
  <si>
    <t>COMPOSIÇÃO N°PMSSO-004- PRESTAÇÃO DE SERVIÇOS DE ELETRECISTA</t>
  </si>
  <si>
    <t xml:space="preserve">COMPOSIÇÃO N°PMSSO-003- PRESTAÇÃO DE SERVIÇOS DE ENCARREGADO </t>
  </si>
  <si>
    <t>COMPOSIÇÃO N°PMSSO-002- PRESTAÇÃO DE SERVIÇOS DE BOMBEIRO HIDRÁULICO</t>
  </si>
  <si>
    <t xml:space="preserve">COMPOSIÇÃO N°PMSSO-018- PRESTAÇÃO DE SERVIÇO DE AUXILIAR ADMINISTRATIVO </t>
  </si>
  <si>
    <t>UNIDADE</t>
  </si>
  <si>
    <t xml:space="preserve">CONSUMO </t>
  </si>
  <si>
    <t>MÊS</t>
  </si>
  <si>
    <t>CPU-PMSSO-018</t>
  </si>
  <si>
    <t xml:space="preserve">PRESTAÇÃO DE SERVIÇO DE AUXILIAR ADMINISTRATIVO </t>
  </si>
  <si>
    <t>HORAS</t>
  </si>
  <si>
    <t>MERCADO - 001</t>
  </si>
  <si>
    <t>MERCADO - 002</t>
  </si>
  <si>
    <t>MERCADO - 003</t>
  </si>
  <si>
    <t>MERCADO - 004</t>
  </si>
  <si>
    <t>ALUGUEL PONTO COMERCIAL</t>
  </si>
  <si>
    <t>DESPESA - ÁGUA</t>
  </si>
  <si>
    <t>DESPESA - LUZ</t>
  </si>
  <si>
    <t xml:space="preserve">DESPESA - INTERNET </t>
  </si>
  <si>
    <t>UND</t>
  </si>
  <si>
    <t>VALOR UNITÁRIO (R$)</t>
  </si>
  <si>
    <t>VALOR TOTAL (R$)</t>
  </si>
  <si>
    <t>1.7</t>
  </si>
  <si>
    <t>PMSSO-019</t>
  </si>
  <si>
    <t xml:space="preserve">COMPOSIÇÃO N°PMSSO-019- ADMINISTRAÇÃO LOCAL </t>
  </si>
  <si>
    <t>COMPOSIÇÃO N°PMSSO-019- ADMINISTRAÇÃO LOCAL</t>
  </si>
  <si>
    <t>2.7</t>
  </si>
  <si>
    <t>3.6</t>
  </si>
  <si>
    <t>GARI VARREDEIRA: Executa a varrição de ruas, calçadas, praças e demais vias públicas, recolhendo resíduos sólidos urbanos e mantendo a limpeza e o ordenamento dos espaços públicos.</t>
  </si>
  <si>
    <t>COMPOSIÇÃO N°PMSSO-011- PRESTAÇÃO DE SERVIÇOS DE GARI  VARREDEIRA</t>
  </si>
  <si>
    <t>ADMINISTRAÇÃO LOCAL: Assegurar a coordenação eficiente das atividades operacionais e administrativas no município, funcionando como base estratégica para a organização da equipe local, gestão de documentos e acolhimento das demandas oriundas da administração pública municipal.</t>
  </si>
  <si>
    <t>ELETRECISTA: Serviço de eletricista para manuntenção de  poço artesiano, execução de instalações eletricas em geral de edificações.</t>
  </si>
  <si>
    <t>SERRALHEIRO: Execução de serviços em geranl na construção civil atuando na fabricação, montagem e instalação de estruturas metálicas, como portões, grades e componentes em muros, pontes e prédios públicos.</t>
  </si>
  <si>
    <t>CAPINEIRO: Prestação de serviços de capina  de vias publicas e de comunidade rurais.</t>
  </si>
  <si>
    <t>São Sebastião do Oeste/MG, 13 de junho de 2025.</t>
  </si>
  <si>
    <r>
      <t xml:space="preserve">  </t>
    </r>
    <r>
      <rPr>
        <b/>
        <sz val="11"/>
        <color rgb="FF000000"/>
        <rFont val="Times New Roman"/>
        <family val="1"/>
      </rPr>
      <t xml:space="preserve"> FONTE DOS SALÁRIOS:</t>
    </r>
    <r>
      <rPr>
        <sz val="11"/>
        <color rgb="FF000000"/>
        <rFont val="Times New Roman"/>
        <family val="1"/>
      </rPr>
      <t xml:space="preserve"> CONVENÇÃO COLETIVA DE TRABALHO 2025/2025, SINDICATO DAS EMPRESAS DE ASSEIO E CONSERVACAO DO ESTADO DE MINAS GERAIS
ITEM 1 DA COMPOSIÇÃO PMSS0 019</t>
    </r>
  </si>
  <si>
    <t>ITENS 1.7, 2.7 E 3.6 DA TABELA DE PREÇOS</t>
  </si>
  <si>
    <t>Uniformes e EPI</t>
  </si>
  <si>
    <t>Equipamentos/Ferramentas (colher, prumo, nivel e etc)</t>
  </si>
  <si>
    <t>Uniformes e epi</t>
  </si>
  <si>
    <t>Equipamentos/ferramentas manuais</t>
  </si>
  <si>
    <t>Equipamentos/Ferramentas manuais</t>
  </si>
  <si>
    <t>Equipamentos/ferramentas manuais (enxada, pa, carrinho de mão, vassoura)</t>
  </si>
  <si>
    <t>Equipamentos/ferramentas manuais  (vassoura, pano de chão, balde)</t>
  </si>
  <si>
    <t>Equipamentos/ferramentas manuais  (vassoura, carrinho de mão, pá)</t>
  </si>
  <si>
    <t>Uniformes epi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</si>
</sst>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#,##0.00\ ;\-#,##0.00\ ;&quot; -&quot;#\ ;@\ "/>
    <numFmt numFmtId="166" formatCode="d\.m"/>
    <numFmt numFmtId="167" formatCode="[$R$-416]\ #,##0.00;[Red]\-[$R$-416]\ #,##0.00"/>
    <numFmt numFmtId="168" formatCode="&quot;R$&quot;\ #,##0.00"/>
    <numFmt numFmtId="169" formatCode="&quot;R$ &quot;#,##0.00"/>
    <numFmt numFmtId="170" formatCode="0.00000%"/>
    <numFmt numFmtId="171" formatCode="#,##0.00_ ;\-#,##0.00\ "/>
    <numFmt numFmtId="172" formatCode="#,##0.000"/>
  </numFmts>
  <fonts count="12" x14ac:knownFonts="1">
    <font>
      <sz val="11"/>
      <color rgb="FF000000"/>
      <name val="Arial"/>
      <charset val="1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8"/>
      <name val="Arial"/>
      <family val="2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66CC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0"/>
  </cellStyleXfs>
  <cellXfs count="171">
    <xf numFmtId="0" fontId="0" fillId="0" borderId="0" xfId="0"/>
    <xf numFmtId="0" fontId="4" fillId="0" borderId="0" xfId="0" applyFont="1"/>
    <xf numFmtId="0" fontId="5" fillId="5" borderId="12" xfId="0" applyFont="1" applyFill="1" applyBorder="1" applyAlignment="1">
      <alignment horizontal="center" vertical="center"/>
    </xf>
    <xf numFmtId="164" fontId="4" fillId="0" borderId="0" xfId="1" applyFont="1"/>
    <xf numFmtId="164" fontId="4" fillId="0" borderId="0" xfId="0" applyNumberFormat="1" applyFont="1"/>
    <xf numFmtId="44" fontId="4" fillId="0" borderId="0" xfId="0" applyNumberFormat="1" applyFont="1"/>
    <xf numFmtId="0" fontId="5" fillId="5" borderId="13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3" xfId="1" applyFont="1" applyFill="1" applyBorder="1" applyAlignment="1" applyProtection="1">
      <alignment horizontal="center" vertical="center"/>
      <protection locked="0"/>
    </xf>
    <xf numFmtId="164" fontId="5" fillId="0" borderId="10" xfId="0" applyNumberFormat="1" applyFont="1" applyBorder="1"/>
    <xf numFmtId="0" fontId="5" fillId="0" borderId="14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15" xfId="0" applyNumberFormat="1" applyFont="1" applyBorder="1"/>
    <xf numFmtId="0" fontId="6" fillId="0" borderId="14" xfId="0" applyFont="1" applyBorder="1"/>
    <xf numFmtId="0" fontId="6" fillId="0" borderId="0" xfId="0" applyFont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164" fontId="6" fillId="0" borderId="1" xfId="1" applyFont="1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65" fontId="7" fillId="0" borderId="1" xfId="0" applyNumberFormat="1" applyFont="1" applyBorder="1" applyAlignment="1">
      <alignment horizontal="center"/>
    </xf>
    <xf numFmtId="169" fontId="4" fillId="0" borderId="0" xfId="0" applyNumberFormat="1" applyFont="1" applyProtection="1"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1" applyFont="1" applyFill="1" applyBorder="1"/>
    <xf numFmtId="0" fontId="4" fillId="0" borderId="0" xfId="0" applyFont="1" applyAlignment="1" applyProtection="1">
      <alignment horizontal="left"/>
      <protection locked="0"/>
    </xf>
    <xf numFmtId="9" fontId="4" fillId="0" borderId="1" xfId="0" applyNumberFormat="1" applyFont="1" applyBorder="1" applyAlignment="1">
      <alignment horizontal="center"/>
    </xf>
    <xf numFmtId="164" fontId="4" fillId="0" borderId="1" xfId="1" applyFont="1" applyBorder="1"/>
    <xf numFmtId="164" fontId="7" fillId="0" borderId="1" xfId="1" applyFont="1" applyBorder="1"/>
    <xf numFmtId="166" fontId="7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10" fontId="4" fillId="0" borderId="1" xfId="0" applyNumberFormat="1" applyFont="1" applyBorder="1"/>
    <xf numFmtId="10" fontId="7" fillId="0" borderId="1" xfId="0" applyNumberFormat="1" applyFont="1" applyBorder="1"/>
    <xf numFmtId="167" fontId="7" fillId="0" borderId="0" xfId="0" applyNumberFormat="1" applyFont="1"/>
    <xf numFmtId="0" fontId="6" fillId="0" borderId="25" xfId="0" applyFont="1" applyBorder="1"/>
    <xf numFmtId="0" fontId="7" fillId="2" borderId="1" xfId="0" applyFont="1" applyFill="1" applyBorder="1"/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166" fontId="5" fillId="0" borderId="1" xfId="0" applyNumberFormat="1" applyFont="1" applyBorder="1"/>
    <xf numFmtId="0" fontId="5" fillId="0" borderId="1" xfId="0" applyFont="1" applyBorder="1"/>
    <xf numFmtId="0" fontId="6" fillId="0" borderId="1" xfId="0" applyFont="1" applyBorder="1"/>
    <xf numFmtId="10" fontId="6" fillId="0" borderId="1" xfId="0" applyNumberFormat="1" applyFont="1" applyBorder="1"/>
    <xf numFmtId="164" fontId="5" fillId="0" borderId="1" xfId="1" applyFont="1" applyBorder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164" fontId="6" fillId="0" borderId="1" xfId="1" applyFont="1" applyBorder="1" applyAlignment="1">
      <alignment horizontal="center"/>
    </xf>
    <xf numFmtId="164" fontId="8" fillId="0" borderId="1" xfId="1" applyFont="1" applyBorder="1" applyAlignment="1">
      <alignment horizontal="center" vertical="center"/>
    </xf>
    <xf numFmtId="164" fontId="4" fillId="0" borderId="1" xfId="1" applyFont="1" applyFill="1" applyBorder="1" applyAlignment="1">
      <alignment horizontal="center"/>
    </xf>
    <xf numFmtId="164" fontId="7" fillId="0" borderId="1" xfId="1" applyFont="1" applyBorder="1" applyAlignment="1">
      <alignment horizontal="center"/>
    </xf>
    <xf numFmtId="164" fontId="4" fillId="0" borderId="1" xfId="1" applyFont="1" applyBorder="1" applyAlignment="1">
      <alignment horizontal="center"/>
    </xf>
    <xf numFmtId="164" fontId="7" fillId="0" borderId="1" xfId="1" applyFont="1" applyFill="1" applyBorder="1"/>
    <xf numFmtId="10" fontId="6" fillId="0" borderId="1" xfId="0" applyNumberFormat="1" applyFont="1" applyBorder="1" applyAlignment="1">
      <alignment horizontal="center"/>
    </xf>
    <xf numFmtId="170" fontId="6" fillId="0" borderId="1" xfId="0" applyNumberFormat="1" applyFont="1" applyBorder="1" applyAlignment="1">
      <alignment horizontal="center"/>
    </xf>
    <xf numFmtId="168" fontId="7" fillId="0" borderId="1" xfId="0" applyNumberFormat="1" applyFont="1" applyBorder="1"/>
    <xf numFmtId="17" fontId="4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/>
    </xf>
    <xf numFmtId="10" fontId="4" fillId="7" borderId="1" xfId="0" applyNumberFormat="1" applyFont="1" applyFill="1" applyBorder="1" applyAlignment="1">
      <alignment horizontal="center"/>
    </xf>
    <xf numFmtId="164" fontId="4" fillId="7" borderId="1" xfId="1" applyFont="1" applyFill="1" applyBorder="1" applyAlignment="1">
      <alignment horizontal="center"/>
    </xf>
    <xf numFmtId="167" fontId="7" fillId="7" borderId="0" xfId="0" applyNumberFormat="1" applyFont="1" applyFill="1"/>
    <xf numFmtId="0" fontId="4" fillId="7" borderId="0" xfId="0" applyFont="1" applyFill="1"/>
    <xf numFmtId="0" fontId="6" fillId="0" borderId="2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3" xfId="0" applyFont="1" applyBorder="1" applyAlignment="1">
      <alignment horizontal="left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49" fontId="5" fillId="7" borderId="3" xfId="0" applyNumberFormat="1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49" fontId="5" fillId="7" borderId="5" xfId="0" applyNumberFormat="1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4" fontId="5" fillId="7" borderId="3" xfId="0" applyNumberFormat="1" applyFont="1" applyFill="1" applyBorder="1" applyAlignment="1">
      <alignment horizontal="center" vertical="center" wrapText="1"/>
    </xf>
    <xf numFmtId="164" fontId="5" fillId="7" borderId="3" xfId="1" applyFont="1" applyFill="1" applyBorder="1" applyAlignment="1" applyProtection="1">
      <alignment horizontal="center" vertical="center"/>
      <protection locked="0"/>
    </xf>
    <xf numFmtId="164" fontId="5" fillId="7" borderId="12" xfId="1" applyFont="1" applyFill="1" applyBorder="1" applyAlignment="1" applyProtection="1">
      <alignment horizontal="center" vertical="center"/>
    </xf>
    <xf numFmtId="164" fontId="4" fillId="7" borderId="0" xfId="1" applyFont="1" applyFill="1"/>
    <xf numFmtId="0" fontId="6" fillId="7" borderId="2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center" vertical="center" wrapText="1"/>
    </xf>
    <xf numFmtId="164" fontId="4" fillId="8" borderId="23" xfId="1" applyFont="1" applyFill="1" applyBorder="1" applyAlignment="1">
      <alignment horizontal="center"/>
    </xf>
    <xf numFmtId="171" fontId="4" fillId="8" borderId="23" xfId="1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44" fontId="4" fillId="0" borderId="0" xfId="0" applyNumberFormat="1" applyFont="1" applyAlignment="1" applyProtection="1">
      <alignment horizontal="left"/>
      <protection locked="0"/>
    </xf>
    <xf numFmtId="164" fontId="4" fillId="8" borderId="23" xfId="1" applyFont="1" applyFill="1" applyBorder="1" applyAlignment="1">
      <alignment horizontal="center" wrapText="1"/>
    </xf>
    <xf numFmtId="0" fontId="6" fillId="7" borderId="2" xfId="4" applyFont="1" applyFill="1" applyBorder="1" applyAlignment="1">
      <alignment horizontal="center" vertical="center" wrapText="1"/>
    </xf>
    <xf numFmtId="0" fontId="6" fillId="0" borderId="2" xfId="4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center"/>
    </xf>
    <xf numFmtId="172" fontId="4" fillId="0" borderId="0" xfId="0" applyNumberFormat="1" applyFont="1"/>
    <xf numFmtId="4" fontId="6" fillId="0" borderId="2" xfId="4" applyNumberFormat="1" applyFont="1" applyBorder="1" applyAlignment="1">
      <alignment horizontal="center" vertical="center" wrapText="1"/>
    </xf>
    <xf numFmtId="172" fontId="7" fillId="3" borderId="2" xfId="0" applyNumberFormat="1" applyFont="1" applyFill="1" applyBorder="1"/>
    <xf numFmtId="0" fontId="5" fillId="3" borderId="2" xfId="4" applyFont="1" applyFill="1" applyBorder="1" applyAlignment="1">
      <alignment horizontal="center" vertical="center" wrapText="1"/>
    </xf>
    <xf numFmtId="4" fontId="5" fillId="3" borderId="2" xfId="4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164" fontId="5" fillId="5" borderId="10" xfId="0" applyNumberFormat="1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5" borderId="1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/>
    <xf numFmtId="0" fontId="5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5" fillId="3" borderId="2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24" xfId="4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</cellXfs>
  <cellStyles count="5">
    <cellStyle name="Moeda" xfId="1" builtinId="4"/>
    <cellStyle name="Normal" xfId="0" builtinId="0"/>
    <cellStyle name="Normal 10" xfId="4" xr:uid="{E206F482-6E01-415E-97CF-BA8B8CB5DD15}"/>
    <cellStyle name="Normal 2" xfId="2" xr:uid="{00000000-0005-0000-0000-00002F000000}"/>
    <cellStyle name="Porcentagem 2" xfId="3" xr:uid="{00000000-0005-0000-0000-000031000000}"/>
  </cellStyles>
  <dxfs count="6"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ibs\Downloads\PLANILHA%20OR&#199;AMENTARIA%20%20CONTRATA&#199;&#195;O%20DE%20SERVI&#199;OS%20ESPECIALIZADOS%20DE%20M&#195;O%20DE%20OBRA%20(12).xlsx" TargetMode="External"/><Relationship Id="rId1" Type="http://schemas.openxmlformats.org/officeDocument/2006/relationships/externalLinkPath" Target="file:///C:\Users\deibs\Downloads\PLANILHA%20OR&#199;AMENTARIA%20%20CONTRATA&#199;&#195;O%20DE%20SERVI&#199;OS%20ESPECIALIZADOS%20DE%20M&#195;O%20DE%20OBRA%20(1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"/>
      <sheetName val="PMSSO 01 "/>
      <sheetName val="PMSSO 02"/>
      <sheetName val="PMSSO 03"/>
      <sheetName val="PMSSO 04"/>
      <sheetName val="PMSSO 05"/>
      <sheetName val="PMSSO 06"/>
      <sheetName val="PMSSO 07"/>
      <sheetName val="PMSSO 08"/>
      <sheetName val="PMSSO 09"/>
      <sheetName val="PMSSO 10"/>
      <sheetName val="PMSSO 11"/>
      <sheetName val="PMSSO 12"/>
      <sheetName val="PMSSO 13"/>
      <sheetName val="PMSSO 14"/>
      <sheetName val="PMSSO 015"/>
      <sheetName val="PMSSO 016"/>
      <sheetName val="PMSSO 017"/>
      <sheetName val="PMSSO 018"/>
      <sheetName val="PMSSO 019"/>
    </sheetNames>
    <sheetDataSet>
      <sheetData sheetId="0">
        <row r="35">
          <cell r="B35" t="str">
            <v>São Sebastião do Oeste/MG, 13 de junho de 2025.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41D4F-163D-47A9-A97F-EBCC014B97AD}">
  <sheetPr codeName="Planilha1">
    <tabColor theme="0"/>
  </sheetPr>
  <dimension ref="B1:AN44"/>
  <sheetViews>
    <sheetView tabSelected="1" topLeftCell="A19" zoomScale="55" zoomScaleNormal="55" workbookViewId="0">
      <selection activeCell="J1" sqref="J1:J16"/>
    </sheetView>
  </sheetViews>
  <sheetFormatPr defaultColWidth="8.69921875" defaultRowHeight="13.8" zeroHeight="1" x14ac:dyDescent="0.25"/>
  <cols>
    <col min="1" max="2" width="8.69921875" style="1" customWidth="1"/>
    <col min="3" max="3" width="16.09765625" style="1" customWidth="1"/>
    <col min="4" max="4" width="15.09765625" style="1" customWidth="1"/>
    <col min="5" max="5" width="57.59765625" style="1" customWidth="1"/>
    <col min="6" max="6" width="15.09765625" style="1" customWidth="1"/>
    <col min="7" max="7" width="13.19921875" style="1" customWidth="1"/>
    <col min="8" max="8" width="15" style="1" bestFit="1" customWidth="1"/>
    <col min="9" max="9" width="21" style="1" bestFit="1" customWidth="1"/>
    <col min="10" max="10" width="22.796875" style="1" customWidth="1"/>
    <col min="11" max="38" width="22.796875" style="1" hidden="1" customWidth="1"/>
    <col min="39" max="39" width="14.09765625" style="1" hidden="1" customWidth="1"/>
    <col min="40" max="40" width="15.69921875" style="1" hidden="1" customWidth="1"/>
    <col min="41" max="41" width="9" style="1" customWidth="1"/>
    <col min="42" max="42" width="2.3984375" style="1" customWidth="1"/>
    <col min="43" max="43" width="9" style="1" customWidth="1"/>
    <col min="44" max="49" width="8.69921875" style="1" customWidth="1"/>
    <col min="50" max="50" width="14.09765625" style="1" customWidth="1"/>
    <col min="51" max="16384" width="8.69921875" style="1"/>
  </cols>
  <sheetData>
    <row r="1" spans="2:40" ht="14.4" thickBot="1" x14ac:dyDescent="0.3"/>
    <row r="2" spans="2:40" x14ac:dyDescent="0.25">
      <c r="B2" s="117" t="s">
        <v>97</v>
      </c>
      <c r="C2" s="118"/>
      <c r="D2" s="118"/>
      <c r="E2" s="118"/>
      <c r="F2" s="118"/>
      <c r="G2" s="118"/>
      <c r="H2" s="118"/>
      <c r="I2" s="119"/>
    </row>
    <row r="3" spans="2:40" x14ac:dyDescent="0.25">
      <c r="B3" s="120" t="s">
        <v>70</v>
      </c>
      <c r="C3" s="113" t="s">
        <v>71</v>
      </c>
      <c r="D3" s="113" t="s">
        <v>72</v>
      </c>
      <c r="E3" s="113" t="s">
        <v>73</v>
      </c>
      <c r="F3" s="113" t="s">
        <v>82</v>
      </c>
      <c r="G3" s="113" t="s">
        <v>62</v>
      </c>
      <c r="H3" s="113" t="s">
        <v>74</v>
      </c>
      <c r="I3" s="123"/>
      <c r="AN3" s="113" t="s">
        <v>131</v>
      </c>
    </row>
    <row r="4" spans="2:40" x14ac:dyDescent="0.25">
      <c r="B4" s="120"/>
      <c r="C4" s="113"/>
      <c r="D4" s="113"/>
      <c r="E4" s="113"/>
      <c r="F4" s="113"/>
      <c r="G4" s="113"/>
      <c r="H4" s="113" t="s">
        <v>75</v>
      </c>
      <c r="I4" s="123"/>
      <c r="AN4" s="113"/>
    </row>
    <row r="5" spans="2:40" ht="14.4" thickBot="1" x14ac:dyDescent="0.3">
      <c r="B5" s="121"/>
      <c r="C5" s="122"/>
      <c r="D5" s="122"/>
      <c r="E5" s="122"/>
      <c r="F5" s="122"/>
      <c r="G5" s="122"/>
      <c r="H5" s="111" t="s">
        <v>76</v>
      </c>
      <c r="I5" s="2" t="s">
        <v>43</v>
      </c>
      <c r="AN5" s="113"/>
    </row>
    <row r="6" spans="2:40" ht="14.4" thickBot="1" x14ac:dyDescent="0.3">
      <c r="B6" s="82">
        <v>1</v>
      </c>
      <c r="C6" s="114" t="s">
        <v>161</v>
      </c>
      <c r="D6" s="115"/>
      <c r="E6" s="115"/>
      <c r="F6" s="115"/>
      <c r="G6" s="115"/>
      <c r="H6" s="115"/>
      <c r="I6" s="116"/>
      <c r="AN6" s="98"/>
    </row>
    <row r="7" spans="2:40" s="74" customFormat="1" ht="27.6" x14ac:dyDescent="0.25">
      <c r="B7" s="85" t="s">
        <v>77</v>
      </c>
      <c r="C7" s="84" t="s">
        <v>79</v>
      </c>
      <c r="D7" s="86" t="s">
        <v>117</v>
      </c>
      <c r="E7" s="93" t="s">
        <v>86</v>
      </c>
      <c r="F7" s="88" t="s">
        <v>78</v>
      </c>
      <c r="G7" s="89">
        <f>ROUND($AM$10*AN7,2)</f>
        <v>6336</v>
      </c>
      <c r="H7" s="90">
        <f>ROUND('PMSSO 01 '!F78,2)</f>
        <v>39.08</v>
      </c>
      <c r="I7" s="91">
        <f>TRUNC(G7*H7,2)</f>
        <v>247610.88</v>
      </c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6" t="s">
        <v>130</v>
      </c>
      <c r="AN7" s="99">
        <v>2</v>
      </c>
    </row>
    <row r="8" spans="2:40" s="74" customFormat="1" ht="45" customHeight="1" x14ac:dyDescent="0.25">
      <c r="B8" s="85" t="s">
        <v>85</v>
      </c>
      <c r="C8" s="84" t="s">
        <v>79</v>
      </c>
      <c r="D8" s="86" t="s">
        <v>118</v>
      </c>
      <c r="E8" s="94" t="s">
        <v>92</v>
      </c>
      <c r="F8" s="95" t="s">
        <v>78</v>
      </c>
      <c r="G8" s="89">
        <f t="shared" ref="G8:G12" si="0">ROUND($AM$10*AN8,2)</f>
        <v>6336</v>
      </c>
      <c r="H8" s="90">
        <f>ROUND('PMSSO 02'!F79,2)</f>
        <v>45.23</v>
      </c>
      <c r="I8" s="91">
        <f t="shared" ref="I8:I13" si="1">TRUNC(G8*H8,2)</f>
        <v>286577.28000000003</v>
      </c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7">
        <f>220*12</f>
        <v>2640</v>
      </c>
      <c r="AN8" s="99">
        <v>2</v>
      </c>
    </row>
    <row r="9" spans="2:40" s="74" customFormat="1" ht="71.400000000000006" customHeight="1" x14ac:dyDescent="0.25">
      <c r="B9" s="85" t="s">
        <v>112</v>
      </c>
      <c r="C9" s="84" t="s">
        <v>79</v>
      </c>
      <c r="D9" s="86" t="s">
        <v>119</v>
      </c>
      <c r="E9" s="94" t="s">
        <v>156</v>
      </c>
      <c r="F9" s="95" t="s">
        <v>78</v>
      </c>
      <c r="G9" s="89">
        <f t="shared" si="0"/>
        <v>3168</v>
      </c>
      <c r="H9" s="90">
        <f>ROUND('PMSSO 03'!F78,2)</f>
        <v>39.35</v>
      </c>
      <c r="I9" s="91">
        <f t="shared" si="1"/>
        <v>124660.8</v>
      </c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101" t="s">
        <v>177</v>
      </c>
      <c r="AN9" s="99">
        <v>1</v>
      </c>
    </row>
    <row r="10" spans="2:40" s="74" customFormat="1" ht="48" customHeight="1" x14ac:dyDescent="0.25">
      <c r="B10" s="85" t="s">
        <v>113</v>
      </c>
      <c r="C10" s="84" t="s">
        <v>79</v>
      </c>
      <c r="D10" s="86" t="s">
        <v>120</v>
      </c>
      <c r="E10" s="93" t="s">
        <v>225</v>
      </c>
      <c r="F10" s="88" t="s">
        <v>78</v>
      </c>
      <c r="G10" s="89">
        <f t="shared" si="0"/>
        <v>6336</v>
      </c>
      <c r="H10" s="90">
        <f>ROUND('PMSSO 04'!F79,2)</f>
        <v>41.46</v>
      </c>
      <c r="I10" s="91">
        <f t="shared" si="1"/>
        <v>262690.56</v>
      </c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7">
        <f>AM8*(1+20%)</f>
        <v>3168</v>
      </c>
      <c r="AN10" s="99">
        <v>2</v>
      </c>
    </row>
    <row r="11" spans="2:40" s="74" customFormat="1" ht="53.4" customHeight="1" x14ac:dyDescent="0.25">
      <c r="B11" s="85" t="s">
        <v>114</v>
      </c>
      <c r="C11" s="84" t="s">
        <v>79</v>
      </c>
      <c r="D11" s="86" t="s">
        <v>121</v>
      </c>
      <c r="E11" s="93" t="s">
        <v>83</v>
      </c>
      <c r="F11" s="88" t="s">
        <v>78</v>
      </c>
      <c r="G11" s="89">
        <f t="shared" si="0"/>
        <v>12672</v>
      </c>
      <c r="H11" s="90">
        <f>ROUND('PMSSO 05'!F78,2)</f>
        <v>32.57</v>
      </c>
      <c r="I11" s="91">
        <f t="shared" si="1"/>
        <v>412727.03999999998</v>
      </c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9">
        <v>4</v>
      </c>
    </row>
    <row r="12" spans="2:40" s="74" customFormat="1" ht="63" customHeight="1" x14ac:dyDescent="0.25">
      <c r="B12" s="85" t="s">
        <v>115</v>
      </c>
      <c r="C12" s="84" t="s">
        <v>79</v>
      </c>
      <c r="D12" s="86" t="s">
        <v>122</v>
      </c>
      <c r="E12" s="87" t="s">
        <v>226</v>
      </c>
      <c r="F12" s="88" t="s">
        <v>78</v>
      </c>
      <c r="G12" s="89">
        <f t="shared" si="0"/>
        <v>3168</v>
      </c>
      <c r="H12" s="90">
        <f>ROUND('PMSSO 06'!F80,2)</f>
        <v>48.96</v>
      </c>
      <c r="I12" s="91">
        <f t="shared" si="1"/>
        <v>155105.28</v>
      </c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9">
        <v>1</v>
      </c>
    </row>
    <row r="13" spans="2:40" ht="76.8" customHeight="1" x14ac:dyDescent="0.25">
      <c r="B13" s="85" t="s">
        <v>216</v>
      </c>
      <c r="C13" s="8" t="s">
        <v>79</v>
      </c>
      <c r="D13" s="9" t="s">
        <v>217</v>
      </c>
      <c r="E13" s="81" t="s">
        <v>224</v>
      </c>
      <c r="F13" s="10" t="s">
        <v>201</v>
      </c>
      <c r="G13" s="89">
        <f>AN13</f>
        <v>12</v>
      </c>
      <c r="H13" s="11">
        <f>ROUND('PMSSO 019'!H11,2)</f>
        <v>7676.61</v>
      </c>
      <c r="I13" s="91">
        <f t="shared" si="1"/>
        <v>92119.32</v>
      </c>
      <c r="J13" s="92"/>
      <c r="K13" s="92"/>
      <c r="L13" s="92"/>
      <c r="AM13" s="4"/>
      <c r="AN13" s="98">
        <v>12</v>
      </c>
    </row>
    <row r="14" spans="2:40" x14ac:dyDescent="0.25">
      <c r="B14" s="124" t="s">
        <v>87</v>
      </c>
      <c r="C14" s="125"/>
      <c r="D14" s="125"/>
      <c r="E14" s="125"/>
      <c r="F14" s="125"/>
      <c r="G14" s="125"/>
      <c r="H14" s="125"/>
      <c r="I14" s="12">
        <f>SUM(I7:I13)</f>
        <v>1581491.1600000001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/>
      <c r="AN14" s="98"/>
    </row>
    <row r="15" spans="2:40" x14ac:dyDescent="0.25">
      <c r="B15" s="6" t="s">
        <v>98</v>
      </c>
      <c r="C15" s="126" t="s">
        <v>160</v>
      </c>
      <c r="D15" s="127"/>
      <c r="E15" s="128"/>
      <c r="F15" s="127"/>
      <c r="G15" s="127"/>
      <c r="H15" s="127"/>
      <c r="I15" s="129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N15" s="98"/>
    </row>
    <row r="16" spans="2:40" ht="37.200000000000003" customHeight="1" x14ac:dyDescent="0.25">
      <c r="B16" s="7" t="s">
        <v>99</v>
      </c>
      <c r="C16" s="8" t="s">
        <v>79</v>
      </c>
      <c r="D16" s="9" t="s">
        <v>123</v>
      </c>
      <c r="E16" s="80" t="s">
        <v>227</v>
      </c>
      <c r="F16" s="10" t="s">
        <v>78</v>
      </c>
      <c r="G16" s="89">
        <f t="shared" ref="G16:G21" si="2">ROUND($AM$10*AN16,2)</f>
        <v>47520</v>
      </c>
      <c r="H16" s="11">
        <f>ROUND('PMSSO 07'!F80,2)</f>
        <v>36.07</v>
      </c>
      <c r="I16" s="91">
        <f t="shared" ref="I16:I22" si="3">TRUNC(G16*H16,2)</f>
        <v>1714046.4</v>
      </c>
      <c r="J16" s="92"/>
      <c r="K16" s="92"/>
      <c r="L16" s="9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98">
        <v>15</v>
      </c>
    </row>
    <row r="17" spans="2:40" ht="58.8" customHeight="1" x14ac:dyDescent="0.25">
      <c r="B17" s="7" t="s">
        <v>100</v>
      </c>
      <c r="C17" s="8" t="s">
        <v>79</v>
      </c>
      <c r="D17" s="9" t="s">
        <v>124</v>
      </c>
      <c r="E17" s="78" t="s">
        <v>129</v>
      </c>
      <c r="F17" s="10" t="s">
        <v>78</v>
      </c>
      <c r="G17" s="89">
        <f t="shared" si="2"/>
        <v>9504</v>
      </c>
      <c r="H17" s="11">
        <f>ROUND('PMSSO 08'!F79,2)</f>
        <v>37.409999999999997</v>
      </c>
      <c r="I17" s="91">
        <f t="shared" si="3"/>
        <v>355544.64</v>
      </c>
      <c r="J17" s="92"/>
      <c r="K17" s="92"/>
      <c r="L17" s="9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98">
        <v>3</v>
      </c>
    </row>
    <row r="18" spans="2:40" ht="81.599999999999994" customHeight="1" x14ac:dyDescent="0.25">
      <c r="B18" s="7" t="s">
        <v>101</v>
      </c>
      <c r="C18" s="8" t="s">
        <v>79</v>
      </c>
      <c r="D18" s="9" t="s">
        <v>125</v>
      </c>
      <c r="E18" s="81" t="s">
        <v>143</v>
      </c>
      <c r="F18" s="10" t="s">
        <v>78</v>
      </c>
      <c r="G18" s="89">
        <f t="shared" si="2"/>
        <v>63360</v>
      </c>
      <c r="H18" s="11">
        <f>ROUND('PMSSO 09'!F79,2)</f>
        <v>32.19</v>
      </c>
      <c r="I18" s="91">
        <f t="shared" si="3"/>
        <v>2039558.4</v>
      </c>
      <c r="J18" s="92"/>
      <c r="K18" s="92"/>
      <c r="L18" s="92"/>
      <c r="AM18" s="4"/>
      <c r="AN18" s="98">
        <v>20</v>
      </c>
    </row>
    <row r="19" spans="2:40" ht="55.2" x14ac:dyDescent="0.25">
      <c r="B19" s="7" t="s">
        <v>145</v>
      </c>
      <c r="C19" s="8" t="s">
        <v>79</v>
      </c>
      <c r="D19" s="9" t="s">
        <v>126</v>
      </c>
      <c r="E19" s="81" t="s">
        <v>140</v>
      </c>
      <c r="F19" s="10" t="s">
        <v>78</v>
      </c>
      <c r="G19" s="89">
        <f t="shared" si="2"/>
        <v>63360</v>
      </c>
      <c r="H19" s="11">
        <f>ROUND('PMSSO 10'!F80,2)</f>
        <v>38.340000000000003</v>
      </c>
      <c r="I19" s="91">
        <f t="shared" si="3"/>
        <v>2429222.4</v>
      </c>
      <c r="J19" s="92"/>
      <c r="K19" s="92"/>
      <c r="L19" s="92"/>
      <c r="AM19" s="4"/>
      <c r="AN19" s="98">
        <v>20</v>
      </c>
    </row>
    <row r="20" spans="2:40" ht="62.4" customHeight="1" x14ac:dyDescent="0.25">
      <c r="B20" s="7" t="s">
        <v>146</v>
      </c>
      <c r="C20" s="8" t="s">
        <v>79</v>
      </c>
      <c r="D20" s="9" t="s">
        <v>127</v>
      </c>
      <c r="E20" s="81" t="s">
        <v>222</v>
      </c>
      <c r="F20" s="10" t="s">
        <v>78</v>
      </c>
      <c r="G20" s="89">
        <f t="shared" si="2"/>
        <v>47520</v>
      </c>
      <c r="H20" s="11">
        <f>ROUND('PMSSO 11'!F83,2)</f>
        <v>38.869999999999997</v>
      </c>
      <c r="I20" s="91">
        <f t="shared" si="3"/>
        <v>1847102.4</v>
      </c>
      <c r="J20" s="92"/>
      <c r="K20" s="92"/>
      <c r="L20" s="92"/>
      <c r="AM20" s="4"/>
      <c r="AN20" s="98">
        <v>15</v>
      </c>
    </row>
    <row r="21" spans="2:40" ht="55.8" customHeight="1" x14ac:dyDescent="0.25">
      <c r="B21" s="7" t="s">
        <v>147</v>
      </c>
      <c r="C21" s="8" t="s">
        <v>79</v>
      </c>
      <c r="D21" s="9" t="s">
        <v>132</v>
      </c>
      <c r="E21" s="81" t="s">
        <v>141</v>
      </c>
      <c r="F21" s="10" t="s">
        <v>78</v>
      </c>
      <c r="G21" s="89">
        <f t="shared" si="2"/>
        <v>15840</v>
      </c>
      <c r="H21" s="11">
        <f>ROUND('PMSSO 12'!F84,2)</f>
        <v>44.77</v>
      </c>
      <c r="I21" s="91">
        <f t="shared" si="3"/>
        <v>709156.8</v>
      </c>
      <c r="J21" s="92"/>
      <c r="K21" s="92"/>
      <c r="L21" s="92"/>
      <c r="AM21" s="4"/>
      <c r="AN21" s="98">
        <v>5</v>
      </c>
    </row>
    <row r="22" spans="2:40" ht="78" customHeight="1" x14ac:dyDescent="0.25">
      <c r="B22" s="7" t="s">
        <v>220</v>
      </c>
      <c r="C22" s="8" t="s">
        <v>79</v>
      </c>
      <c r="D22" s="9" t="s">
        <v>217</v>
      </c>
      <c r="E22" s="81" t="s">
        <v>224</v>
      </c>
      <c r="F22" s="10" t="s">
        <v>201</v>
      </c>
      <c r="G22" s="89">
        <f>AN22</f>
        <v>12</v>
      </c>
      <c r="H22" s="11">
        <f>ROUND('PMSSO 019'!H11,2)</f>
        <v>7676.61</v>
      </c>
      <c r="I22" s="91">
        <f t="shared" si="3"/>
        <v>92119.32</v>
      </c>
      <c r="J22" s="92"/>
      <c r="K22" s="92"/>
      <c r="L22" s="92"/>
      <c r="AM22" s="4"/>
      <c r="AN22" s="98">
        <v>12</v>
      </c>
    </row>
    <row r="23" spans="2:40" x14ac:dyDescent="0.25">
      <c r="B23" s="124" t="s">
        <v>88</v>
      </c>
      <c r="C23" s="125"/>
      <c r="D23" s="125"/>
      <c r="E23" s="125"/>
      <c r="F23" s="125"/>
      <c r="G23" s="125"/>
      <c r="H23" s="125"/>
      <c r="I23" s="12">
        <f>SUM(I16:I22)</f>
        <v>9186750.3600000013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4"/>
      <c r="AN23" s="98"/>
    </row>
    <row r="24" spans="2:40" ht="13.8" customHeight="1" x14ac:dyDescent="0.25">
      <c r="B24" s="6" t="s">
        <v>102</v>
      </c>
      <c r="C24" s="126" t="s">
        <v>162</v>
      </c>
      <c r="D24" s="127"/>
      <c r="E24" s="128"/>
      <c r="F24" s="127"/>
      <c r="G24" s="127"/>
      <c r="H24" s="127"/>
      <c r="I24" s="129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N24" s="98"/>
    </row>
    <row r="25" spans="2:40" ht="38.4" customHeight="1" x14ac:dyDescent="0.25">
      <c r="B25" s="7" t="s">
        <v>103</v>
      </c>
      <c r="C25" s="8" t="s">
        <v>79</v>
      </c>
      <c r="D25" s="9" t="s">
        <v>133</v>
      </c>
      <c r="E25" s="79" t="s">
        <v>106</v>
      </c>
      <c r="F25" s="69" t="s">
        <v>78</v>
      </c>
      <c r="G25" s="89">
        <f t="shared" ref="G25:G29" si="4">ROUND($AM$10*AN25,2)</f>
        <v>22176</v>
      </c>
      <c r="H25" s="11">
        <f>ROUND('PMSSO 13'!F79,2)</f>
        <v>30.76</v>
      </c>
      <c r="I25" s="91">
        <f t="shared" ref="I25:I30" si="5">TRUNC(G25*H25,2)</f>
        <v>682133.76</v>
      </c>
      <c r="J25" s="92"/>
      <c r="K25" s="92"/>
      <c r="L25" s="92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98">
        <v>7</v>
      </c>
    </row>
    <row r="26" spans="2:40" ht="60.6" customHeight="1" x14ac:dyDescent="0.25">
      <c r="B26" s="7" t="s">
        <v>104</v>
      </c>
      <c r="C26" s="8" t="s">
        <v>79</v>
      </c>
      <c r="D26" s="9" t="s">
        <v>138</v>
      </c>
      <c r="E26" s="79" t="s">
        <v>178</v>
      </c>
      <c r="F26" s="69" t="s">
        <v>78</v>
      </c>
      <c r="G26" s="89">
        <f t="shared" si="4"/>
        <v>15840</v>
      </c>
      <c r="H26" s="11">
        <f>ROUND('PMSSO 14'!F80,2)</f>
        <v>37.549999999999997</v>
      </c>
      <c r="I26" s="91">
        <f t="shared" si="5"/>
        <v>594792</v>
      </c>
      <c r="J26" s="92"/>
      <c r="K26" s="92"/>
      <c r="L26" s="92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98">
        <v>5</v>
      </c>
    </row>
    <row r="27" spans="2:40" ht="86.4" customHeight="1" x14ac:dyDescent="0.25">
      <c r="B27" s="7" t="s">
        <v>105</v>
      </c>
      <c r="C27" s="8" t="s">
        <v>79</v>
      </c>
      <c r="D27" s="9" t="s">
        <v>134</v>
      </c>
      <c r="E27" s="81" t="s">
        <v>153</v>
      </c>
      <c r="F27" s="10" t="s">
        <v>78</v>
      </c>
      <c r="G27" s="89">
        <f t="shared" si="4"/>
        <v>19008</v>
      </c>
      <c r="H27" s="11">
        <f>ROUND('PMSSO 015'!F79,2)</f>
        <v>31.74</v>
      </c>
      <c r="I27" s="91">
        <f t="shared" si="5"/>
        <v>603313.92000000004</v>
      </c>
      <c r="J27" s="92"/>
      <c r="K27" s="92"/>
      <c r="L27" s="92"/>
      <c r="AM27" s="4"/>
      <c r="AN27" s="98">
        <v>6</v>
      </c>
    </row>
    <row r="28" spans="2:40" ht="76.8" customHeight="1" x14ac:dyDescent="0.25">
      <c r="B28" s="7" t="s">
        <v>165</v>
      </c>
      <c r="C28" s="8" t="s">
        <v>79</v>
      </c>
      <c r="D28" s="9" t="s">
        <v>174</v>
      </c>
      <c r="E28" s="81" t="s">
        <v>142</v>
      </c>
      <c r="F28" s="10" t="s">
        <v>78</v>
      </c>
      <c r="G28" s="89">
        <f t="shared" si="4"/>
        <v>47520</v>
      </c>
      <c r="H28" s="11">
        <f>ROUND('PMSSO 016'!F79,2)</f>
        <v>25.5</v>
      </c>
      <c r="I28" s="91">
        <f t="shared" si="5"/>
        <v>1211760</v>
      </c>
      <c r="J28" s="92"/>
      <c r="K28" s="92"/>
      <c r="L28" s="92"/>
      <c r="AM28" s="4"/>
      <c r="AN28" s="98">
        <v>15</v>
      </c>
    </row>
    <row r="29" spans="2:40" ht="60" customHeight="1" x14ac:dyDescent="0.25">
      <c r="B29" s="7" t="s">
        <v>171</v>
      </c>
      <c r="C29" s="8" t="s">
        <v>79</v>
      </c>
      <c r="D29" s="9" t="s">
        <v>182</v>
      </c>
      <c r="E29" s="81" t="s">
        <v>137</v>
      </c>
      <c r="F29" s="10" t="s">
        <v>78</v>
      </c>
      <c r="G29" s="89">
        <f t="shared" si="4"/>
        <v>3168</v>
      </c>
      <c r="H29" s="11">
        <f>ROUND('PMSSO 017'!F79,2)</f>
        <v>31.54</v>
      </c>
      <c r="I29" s="91">
        <f t="shared" si="5"/>
        <v>99918.720000000001</v>
      </c>
      <c r="J29" s="92"/>
      <c r="K29" s="92"/>
      <c r="L29" s="92"/>
      <c r="AM29" s="4"/>
      <c r="AN29" s="98">
        <v>1</v>
      </c>
    </row>
    <row r="30" spans="2:40" ht="79.2" customHeight="1" x14ac:dyDescent="0.25">
      <c r="B30" s="7" t="s">
        <v>221</v>
      </c>
      <c r="C30" s="8" t="s">
        <v>79</v>
      </c>
      <c r="D30" s="9" t="s">
        <v>217</v>
      </c>
      <c r="E30" s="81" t="s">
        <v>224</v>
      </c>
      <c r="F30" s="10" t="s">
        <v>201</v>
      </c>
      <c r="G30" s="89">
        <f>AN30</f>
        <v>12</v>
      </c>
      <c r="H30" s="11">
        <f>ROUND('PMSSO 019'!H11,2)</f>
        <v>7676.61</v>
      </c>
      <c r="I30" s="91">
        <f t="shared" si="5"/>
        <v>92119.32</v>
      </c>
      <c r="J30" s="92"/>
      <c r="K30" s="92"/>
      <c r="L30" s="92"/>
      <c r="AM30" s="4"/>
      <c r="AN30" s="98">
        <v>12</v>
      </c>
    </row>
    <row r="31" spans="2:40" x14ac:dyDescent="0.25">
      <c r="B31" s="124" t="s">
        <v>93</v>
      </c>
      <c r="C31" s="125"/>
      <c r="D31" s="125"/>
      <c r="E31" s="125"/>
      <c r="F31" s="125"/>
      <c r="G31" s="125"/>
      <c r="H31" s="125"/>
      <c r="I31" s="12">
        <f>SUM(I25:I30)</f>
        <v>3284037.72</v>
      </c>
      <c r="AM31" s="4"/>
      <c r="AN31" s="98">
        <f>SUM(AN7:AN30)-AN13-AN22-AN30</f>
        <v>124</v>
      </c>
    </row>
    <row r="32" spans="2:40" x14ac:dyDescent="0.25">
      <c r="B32" s="130" t="s">
        <v>94</v>
      </c>
      <c r="C32" s="131"/>
      <c r="D32" s="131"/>
      <c r="E32" s="131"/>
      <c r="F32" s="131"/>
      <c r="G32" s="131"/>
      <c r="H32" s="132"/>
      <c r="I32" s="112">
        <f>SUM(I14,I23,I31)</f>
        <v>14052279.240000002</v>
      </c>
      <c r="L32" s="4"/>
      <c r="AN32" s="98"/>
    </row>
    <row r="33" spans="2:40" x14ac:dyDescent="0.25">
      <c r="B33" s="13"/>
      <c r="C33" s="14"/>
      <c r="D33" s="14"/>
      <c r="E33" s="14"/>
      <c r="F33" s="14"/>
      <c r="G33" s="14"/>
      <c r="H33" s="14"/>
      <c r="I33" s="15"/>
      <c r="AM33" s="4"/>
      <c r="AN33" s="98"/>
    </row>
    <row r="34" spans="2:40" x14ac:dyDescent="0.25">
      <c r="B34" s="13"/>
      <c r="C34" s="14"/>
      <c r="D34" s="14"/>
      <c r="E34" s="14"/>
      <c r="F34" s="14"/>
      <c r="G34" s="14"/>
      <c r="H34" s="14"/>
      <c r="I34" s="15"/>
      <c r="AM34" s="4"/>
      <c r="AN34" s="98"/>
    </row>
    <row r="35" spans="2:40" x14ac:dyDescent="0.25">
      <c r="B35" s="16" t="s">
        <v>228</v>
      </c>
      <c r="C35" s="17"/>
      <c r="D35" s="17"/>
      <c r="E35" s="17"/>
      <c r="F35" s="17"/>
      <c r="G35" s="17"/>
      <c r="H35" s="17"/>
      <c r="I35" s="18"/>
      <c r="AN35" s="98"/>
    </row>
    <row r="36" spans="2:40" x14ac:dyDescent="0.25">
      <c r="B36" s="16"/>
      <c r="C36" s="17"/>
      <c r="D36" s="17"/>
      <c r="E36" s="17"/>
      <c r="F36" s="17"/>
      <c r="G36" s="17"/>
      <c r="H36" s="17"/>
      <c r="I36" s="18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98"/>
    </row>
    <row r="37" spans="2:40" x14ac:dyDescent="0.25">
      <c r="B37" s="16"/>
      <c r="C37" s="17"/>
      <c r="D37" s="17"/>
      <c r="E37" s="17"/>
      <c r="F37" s="17"/>
      <c r="G37" s="17"/>
      <c r="H37" s="17"/>
      <c r="I37" s="18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98"/>
    </row>
    <row r="38" spans="2:40" x14ac:dyDescent="0.25">
      <c r="B38" s="16"/>
      <c r="C38" s="17"/>
      <c r="D38" s="17"/>
      <c r="E38" s="75" t="s">
        <v>154</v>
      </c>
      <c r="F38" s="17"/>
      <c r="G38" s="17"/>
      <c r="H38" s="17"/>
      <c r="I38" s="18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98"/>
    </row>
    <row r="39" spans="2:40" ht="14.4" thickBot="1" x14ac:dyDescent="0.3">
      <c r="B39" s="19"/>
      <c r="C39" s="20"/>
      <c r="D39" s="20"/>
      <c r="E39" s="77" t="s">
        <v>155</v>
      </c>
      <c r="F39" s="20"/>
      <c r="G39" s="20"/>
      <c r="H39" s="20"/>
      <c r="I39" s="21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98"/>
    </row>
    <row r="40" spans="2:40" x14ac:dyDescent="0.25">
      <c r="B40" s="17"/>
      <c r="C40" s="17"/>
      <c r="D40" s="17"/>
      <c r="E40" s="17"/>
      <c r="F40" s="17"/>
      <c r="G40" s="17"/>
      <c r="H40" s="17"/>
      <c r="I40" s="17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2:40" hidden="1" x14ac:dyDescent="0.25">
      <c r="B41" s="17"/>
      <c r="C41" s="17"/>
      <c r="D41" s="17"/>
      <c r="E41" s="17"/>
      <c r="F41" s="17"/>
      <c r="G41" s="17"/>
      <c r="H41" s="17"/>
      <c r="I41" s="17"/>
    </row>
    <row r="42" spans="2:40" hidden="1" x14ac:dyDescent="0.25">
      <c r="B42" s="17"/>
      <c r="C42" s="17"/>
      <c r="D42" s="17"/>
      <c r="E42" s="17"/>
      <c r="F42" s="17"/>
      <c r="G42" s="17"/>
      <c r="H42" s="17"/>
      <c r="I42" s="17"/>
    </row>
    <row r="43" spans="2:40" hidden="1" x14ac:dyDescent="0.25">
      <c r="B43" s="17"/>
      <c r="C43" s="17"/>
      <c r="D43" s="17"/>
      <c r="E43" s="17"/>
      <c r="F43" s="17"/>
      <c r="G43" s="17"/>
      <c r="H43" s="17"/>
      <c r="I43" s="17"/>
    </row>
    <row r="44" spans="2:40" x14ac:dyDescent="0.25"/>
  </sheetData>
  <mergeCells count="17">
    <mergeCell ref="B14:H14"/>
    <mergeCell ref="C15:I15"/>
    <mergeCell ref="B23:H23"/>
    <mergeCell ref="B32:H32"/>
    <mergeCell ref="C24:I24"/>
    <mergeCell ref="B31:H31"/>
    <mergeCell ref="AN3:AN5"/>
    <mergeCell ref="C6:I6"/>
    <mergeCell ref="B2:I2"/>
    <mergeCell ref="B3:B5"/>
    <mergeCell ref="C3:C5"/>
    <mergeCell ref="D3:D5"/>
    <mergeCell ref="E3:E5"/>
    <mergeCell ref="F3:F5"/>
    <mergeCell ref="G3:G5"/>
    <mergeCell ref="H3:I3"/>
    <mergeCell ref="H4:I4"/>
  </mergeCells>
  <phoneticPr fontId="3" type="noConversion"/>
  <conditionalFormatting sqref="C7:C13">
    <cfRule type="expression" dxfId="5" priority="5" stopIfTrue="1">
      <formula>$D7=1</formula>
    </cfRule>
    <cfRule type="expression" dxfId="4" priority="6" stopIfTrue="1">
      <formula>OR($D7=0,$D7=2,$D7=3,$D7=4)</formula>
    </cfRule>
  </conditionalFormatting>
  <conditionalFormatting sqref="C16:C22">
    <cfRule type="expression" dxfId="3" priority="3" stopIfTrue="1">
      <formula>$D16=1</formula>
    </cfRule>
    <cfRule type="expression" dxfId="2" priority="4" stopIfTrue="1">
      <formula>OR($D16=0,$D16=2,$D16=3,$D16=4)</formula>
    </cfRule>
  </conditionalFormatting>
  <conditionalFormatting sqref="C25:C30">
    <cfRule type="expression" dxfId="1" priority="1" stopIfTrue="1">
      <formula>$D25=1</formula>
    </cfRule>
    <cfRule type="expression" dxfId="0" priority="2" stopIfTrue="1">
      <formula>OR($D25=0,$D25=2,$D25=3,$D25=4)</formula>
    </cfRule>
  </conditionalFormatting>
  <dataValidations disablePrompts="1" count="1">
    <dataValidation type="list" allowBlank="1" sqref="C16:C22 C7:C13 C25:C30" xr:uid="{A5348361-31FC-42E5-9CFB-023E9E4C35E1}">
      <formula1>"SINAPI,SINAPI-I,SICRO,Composição,Cotação"</formula1>
      <formula2>0</formula2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fitToWidth="0" fitToHeight="0" orientation="portrait" r:id="rId1"/>
  <headerFooter>
    <oddHeader>&amp;L&amp;G&amp;C&amp;"Arial,Negrito"&amp;20&amp;G</oddHeader>
    <oddFooter xml:space="preserve">&amp;C
Praça Padre Altamiro de Faria, 178 – Centro – São Sebastião do Oeste – MG
CEP 35.567-000 – Telefone (37) 3286-1173 – CNPJ 18.308.734/0001-06
E-mail: engenhariaprefsso@gmail.com – Site www.saosebastiaodooeste.mg.gov.br
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E183E-3274-4EBA-9D16-BE7B8FF8337E}">
  <sheetPr codeName="Planilha10">
    <tabColor theme="0"/>
  </sheetPr>
  <dimension ref="A1:AMI92"/>
  <sheetViews>
    <sheetView topLeftCell="A34" workbookViewId="0">
      <selection activeCell="C57" sqref="C57"/>
    </sheetView>
  </sheetViews>
  <sheetFormatPr defaultColWidth="0" defaultRowHeight="13.8" zeroHeight="1" x14ac:dyDescent="0.25"/>
  <cols>
    <col min="1" max="1" width="3.69921875" style="1" customWidth="1"/>
    <col min="2" max="2" width="16" style="1" customWidth="1"/>
    <col min="3" max="3" width="56.19921875" style="1" customWidth="1"/>
    <col min="4" max="4" width="11.3984375" style="1" bestFit="1" customWidth="1"/>
    <col min="5" max="5" width="11.59765625" style="1" bestFit="1" customWidth="1"/>
    <col min="6" max="6" width="20.8984375" style="1" customWidth="1"/>
    <col min="7" max="7" width="15.09765625" style="1" customWidth="1"/>
    <col min="8" max="8" width="10.69921875" style="1" hidden="1" customWidth="1"/>
    <col min="9" max="14" width="8.5" style="1" hidden="1" customWidth="1"/>
    <col min="15" max="24" width="7.09765625" style="1" hidden="1" customWidth="1"/>
    <col min="25" max="1023" width="12.8984375" style="1" hidden="1" customWidth="1"/>
    <col min="1024" max="16384" width="9" style="1" hidden="1"/>
  </cols>
  <sheetData>
    <row r="1" spans="2:8" x14ac:dyDescent="0.25"/>
    <row r="2" spans="2:8" x14ac:dyDescent="0.25"/>
    <row r="3" spans="2:8" x14ac:dyDescent="0.25"/>
    <row r="4" spans="2:8" x14ac:dyDescent="0.25"/>
    <row r="5" spans="2:8" x14ac:dyDescent="0.25"/>
    <row r="6" spans="2:8" ht="71.25" customHeight="1" x14ac:dyDescent="0.25">
      <c r="B6" s="134" t="s">
        <v>139</v>
      </c>
      <c r="C6" s="135"/>
      <c r="D6" s="135"/>
      <c r="E6" s="135"/>
      <c r="F6" s="136"/>
    </row>
    <row r="7" spans="2:8" ht="37.5" customHeight="1" x14ac:dyDescent="0.25">
      <c r="B7" s="152" t="s">
        <v>190</v>
      </c>
      <c r="C7" s="152"/>
      <c r="D7" s="152"/>
      <c r="E7" s="152"/>
      <c r="F7" s="152"/>
    </row>
    <row r="8" spans="2:8" ht="12.75" customHeight="1" x14ac:dyDescent="0.25">
      <c r="B8" s="140" t="s">
        <v>4</v>
      </c>
      <c r="C8" s="140"/>
      <c r="D8" s="140"/>
      <c r="E8" s="140"/>
      <c r="F8" s="140"/>
    </row>
    <row r="9" spans="2:8" ht="12.75" customHeight="1" x14ac:dyDescent="0.25">
      <c r="B9" s="25">
        <v>1</v>
      </c>
      <c r="C9" s="26" t="s">
        <v>5</v>
      </c>
      <c r="D9" s="26" t="s">
        <v>6</v>
      </c>
      <c r="E9" s="26" t="s">
        <v>7</v>
      </c>
      <c r="F9" s="27" t="s">
        <v>8</v>
      </c>
      <c r="G9" s="32"/>
      <c r="H9" s="28"/>
    </row>
    <row r="10" spans="2:8" ht="12.75" customHeight="1" x14ac:dyDescent="0.25">
      <c r="B10" s="29" t="s">
        <v>0</v>
      </c>
      <c r="C10" s="30" t="s">
        <v>9</v>
      </c>
      <c r="D10" s="30"/>
      <c r="E10" s="30"/>
      <c r="F10" s="31">
        <v>1596.27</v>
      </c>
      <c r="G10" s="32"/>
      <c r="H10" s="28"/>
    </row>
    <row r="11" spans="2:8" ht="12.75" customHeight="1" x14ac:dyDescent="0.25">
      <c r="B11" s="29"/>
      <c r="C11" s="30"/>
      <c r="D11" s="33"/>
      <c r="E11" s="34"/>
      <c r="F11" s="31"/>
    </row>
    <row r="12" spans="2:8" ht="12.75" customHeight="1" x14ac:dyDescent="0.25">
      <c r="B12" s="26"/>
      <c r="C12" s="26" t="s">
        <v>14</v>
      </c>
      <c r="D12" s="26"/>
      <c r="E12" s="26"/>
      <c r="F12" s="35">
        <f>SUM(F10:F10)</f>
        <v>1596.27</v>
      </c>
    </row>
    <row r="13" spans="2:8" ht="12.75" customHeight="1" x14ac:dyDescent="0.25">
      <c r="B13" s="140" t="s">
        <v>91</v>
      </c>
      <c r="C13" s="140"/>
      <c r="D13" s="140"/>
      <c r="E13" s="140"/>
      <c r="F13" s="140"/>
    </row>
    <row r="14" spans="2:8" ht="12.75" customHeight="1" x14ac:dyDescent="0.25">
      <c r="B14" s="141" t="s">
        <v>15</v>
      </c>
      <c r="C14" s="141"/>
      <c r="D14" s="141"/>
      <c r="E14" s="141"/>
      <c r="F14" s="141"/>
    </row>
    <row r="15" spans="2:8" ht="12.75" customHeight="1" x14ac:dyDescent="0.25">
      <c r="B15" s="36">
        <v>42737</v>
      </c>
      <c r="C15" s="43" t="s">
        <v>16</v>
      </c>
      <c r="D15" s="26"/>
      <c r="E15" s="25" t="s">
        <v>6</v>
      </c>
      <c r="F15" s="27" t="s">
        <v>8</v>
      </c>
    </row>
    <row r="16" spans="2:8" ht="12.75" customHeight="1" x14ac:dyDescent="0.25">
      <c r="B16" s="29" t="s">
        <v>0</v>
      </c>
      <c r="C16" s="30" t="s">
        <v>17</v>
      </c>
      <c r="D16" s="30"/>
      <c r="E16" s="37">
        <v>8.3299999999999999E-2</v>
      </c>
      <c r="F16" s="34">
        <f>E16*F12</f>
        <v>132.969291</v>
      </c>
    </row>
    <row r="17" spans="2:6" ht="12.75" customHeight="1" x14ac:dyDescent="0.25">
      <c r="B17" s="29" t="s">
        <v>1</v>
      </c>
      <c r="C17" s="30" t="s">
        <v>18</v>
      </c>
      <c r="D17" s="30"/>
      <c r="E17" s="37">
        <v>2.7799999999999998E-2</v>
      </c>
      <c r="F17" s="34">
        <f>E17*F12</f>
        <v>44.376306</v>
      </c>
    </row>
    <row r="18" spans="2:6" ht="12.75" customHeight="1" x14ac:dyDescent="0.25">
      <c r="B18" s="26"/>
      <c r="C18" s="142" t="s">
        <v>19</v>
      </c>
      <c r="D18" s="142"/>
      <c r="E18" s="142"/>
      <c r="F18" s="35">
        <f>SUM(F16:F17)</f>
        <v>177.345597</v>
      </c>
    </row>
    <row r="19" spans="2:6" ht="12.75" customHeight="1" x14ac:dyDescent="0.25">
      <c r="B19" s="141" t="s">
        <v>20</v>
      </c>
      <c r="C19" s="141"/>
      <c r="D19" s="141"/>
      <c r="E19" s="141"/>
      <c r="F19" s="44" t="s">
        <v>21</v>
      </c>
    </row>
    <row r="20" spans="2:6" ht="12.75" customHeight="1" x14ac:dyDescent="0.25">
      <c r="B20" s="141"/>
      <c r="C20" s="141"/>
      <c r="D20" s="141"/>
      <c r="E20" s="141"/>
      <c r="F20" s="27">
        <f>F12</f>
        <v>1596.27</v>
      </c>
    </row>
    <row r="21" spans="2:6" ht="12.75" customHeight="1" x14ac:dyDescent="0.25">
      <c r="B21" s="36">
        <v>42768</v>
      </c>
      <c r="C21" s="26" t="s">
        <v>22</v>
      </c>
      <c r="D21" s="26"/>
      <c r="E21" s="25" t="s">
        <v>6</v>
      </c>
      <c r="F21" s="27" t="s">
        <v>8</v>
      </c>
    </row>
    <row r="22" spans="2:6" ht="12.75" customHeight="1" x14ac:dyDescent="0.25">
      <c r="B22" s="29" t="s">
        <v>0</v>
      </c>
      <c r="C22" s="30" t="s">
        <v>23</v>
      </c>
      <c r="D22" s="30"/>
      <c r="E22" s="37">
        <v>0.2</v>
      </c>
      <c r="F22" s="34">
        <f>$F$20*E22</f>
        <v>319.25400000000002</v>
      </c>
    </row>
    <row r="23" spans="2:6" ht="12.75" customHeight="1" x14ac:dyDescent="0.25">
      <c r="B23" s="29" t="s">
        <v>2</v>
      </c>
      <c r="C23" s="30" t="s">
        <v>59</v>
      </c>
      <c r="D23" s="30"/>
      <c r="E23" s="33">
        <v>0.03</v>
      </c>
      <c r="F23" s="31">
        <f>$F$20*E23</f>
        <v>47.888099999999994</v>
      </c>
    </row>
    <row r="24" spans="2:6" ht="12.75" customHeight="1" x14ac:dyDescent="0.25">
      <c r="B24" s="29" t="s">
        <v>13</v>
      </c>
      <c r="C24" s="30" t="s">
        <v>24</v>
      </c>
      <c r="D24" s="30"/>
      <c r="E24" s="37">
        <v>0.08</v>
      </c>
      <c r="F24" s="34">
        <f>$F$20*E24</f>
        <v>127.7016</v>
      </c>
    </row>
    <row r="25" spans="2:6" ht="12.75" customHeight="1" x14ac:dyDescent="0.25">
      <c r="B25" s="26"/>
      <c r="C25" s="26" t="s">
        <v>19</v>
      </c>
      <c r="D25" s="26"/>
      <c r="E25" s="38">
        <f>SUM(E22:E24)</f>
        <v>0.31</v>
      </c>
      <c r="F25" s="35">
        <f>SUM(F22:F24)</f>
        <v>494.84370000000001</v>
      </c>
    </row>
    <row r="26" spans="2:6" ht="12.75" customHeight="1" x14ac:dyDescent="0.25">
      <c r="B26" s="133" t="s">
        <v>25</v>
      </c>
      <c r="C26" s="133"/>
      <c r="D26" s="133"/>
      <c r="E26" s="133"/>
      <c r="F26" s="133"/>
    </row>
    <row r="27" spans="2:6" ht="12.75" customHeight="1" x14ac:dyDescent="0.25">
      <c r="B27" s="45">
        <v>2</v>
      </c>
      <c r="C27" s="143" t="s">
        <v>26</v>
      </c>
      <c r="D27" s="143"/>
      <c r="E27" s="143"/>
      <c r="F27" s="46" t="s">
        <v>27</v>
      </c>
    </row>
    <row r="28" spans="2:6" ht="12.75" customHeight="1" x14ac:dyDescent="0.25">
      <c r="B28" s="47">
        <v>42737</v>
      </c>
      <c r="C28" s="144" t="str">
        <f>C15</f>
        <v>13º Salário, Férias e Adicional de Férias</v>
      </c>
      <c r="D28" s="144"/>
      <c r="E28" s="144"/>
      <c r="F28" s="48">
        <f>F18</f>
        <v>177.345597</v>
      </c>
    </row>
    <row r="29" spans="2:6" ht="12.75" customHeight="1" x14ac:dyDescent="0.25">
      <c r="B29" s="47">
        <v>42768</v>
      </c>
      <c r="C29" s="144" t="str">
        <f>C21</f>
        <v>GPS, FGTS e outras contribuições</v>
      </c>
      <c r="D29" s="144"/>
      <c r="E29" s="144"/>
      <c r="F29" s="48">
        <f>F25</f>
        <v>494.84370000000001</v>
      </c>
    </row>
    <row r="30" spans="2:6" ht="12.75" customHeight="1" x14ac:dyDescent="0.25">
      <c r="B30" s="133" t="s">
        <v>19</v>
      </c>
      <c r="C30" s="133"/>
      <c r="D30" s="133"/>
      <c r="E30" s="133"/>
      <c r="F30" s="49">
        <f>SUM(F28:F29)</f>
        <v>672.18929700000001</v>
      </c>
    </row>
    <row r="31" spans="2:6" ht="12.75" customHeight="1" x14ac:dyDescent="0.25">
      <c r="B31" s="140" t="s">
        <v>28</v>
      </c>
      <c r="C31" s="140"/>
      <c r="D31" s="140"/>
      <c r="E31" s="140"/>
      <c r="F31" s="140"/>
    </row>
    <row r="32" spans="2:6" ht="19.5" customHeight="1" x14ac:dyDescent="0.25">
      <c r="B32" s="25">
        <v>3</v>
      </c>
      <c r="C32" s="26" t="s">
        <v>29</v>
      </c>
      <c r="D32" s="26"/>
      <c r="E32" s="26" t="s">
        <v>6</v>
      </c>
      <c r="F32" s="27" t="s">
        <v>8</v>
      </c>
    </row>
    <row r="33" spans="2:6" ht="19.5" customHeight="1" x14ac:dyDescent="0.25">
      <c r="B33" s="29" t="s">
        <v>0</v>
      </c>
      <c r="C33" s="30" t="s">
        <v>30</v>
      </c>
      <c r="D33" s="30"/>
      <c r="E33" s="39">
        <v>4.1999999999999997E-3</v>
      </c>
      <c r="F33" s="34">
        <f>$F$12*E33</f>
        <v>6.7043339999999993</v>
      </c>
    </row>
    <row r="34" spans="2:6" ht="24.75" customHeight="1" x14ac:dyDescent="0.25">
      <c r="B34" s="29" t="s">
        <v>1</v>
      </c>
      <c r="C34" s="30" t="s">
        <v>31</v>
      </c>
      <c r="D34" s="30"/>
      <c r="E34" s="39">
        <f>0.08*E33</f>
        <v>3.3599999999999998E-4</v>
      </c>
      <c r="F34" s="22">
        <f>F12*E34</f>
        <v>0.53634671999999994</v>
      </c>
    </row>
    <row r="35" spans="2:6" x14ac:dyDescent="0.25">
      <c r="B35" s="29" t="s">
        <v>2</v>
      </c>
      <c r="C35" s="50" t="s">
        <v>32</v>
      </c>
      <c r="D35" s="30"/>
      <c r="E35" s="39">
        <f>E33+(0.5*E33)*8%*E33</f>
        <v>4.2007056000000001E-3</v>
      </c>
      <c r="F35" s="34">
        <f>F12*E35</f>
        <v>6.7054603281120002</v>
      </c>
    </row>
    <row r="36" spans="2:6" ht="28.5" customHeight="1" x14ac:dyDescent="0.25">
      <c r="B36" s="29" t="s">
        <v>3</v>
      </c>
      <c r="C36" s="50" t="s">
        <v>33</v>
      </c>
      <c r="D36" s="30"/>
      <c r="E36" s="39">
        <v>1.9400000000000001E-2</v>
      </c>
      <c r="F36" s="34">
        <f>($F$12)*E36</f>
        <v>30.967638000000001</v>
      </c>
    </row>
    <row r="37" spans="2:6" x14ac:dyDescent="0.25">
      <c r="B37" s="29" t="s">
        <v>10</v>
      </c>
      <c r="C37" s="50" t="s">
        <v>34</v>
      </c>
      <c r="D37" s="30"/>
      <c r="E37" s="39">
        <f>E25*E36</f>
        <v>6.0140000000000002E-3</v>
      </c>
      <c r="F37" s="34">
        <f>F12*E37</f>
        <v>9.5999677800000001</v>
      </c>
    </row>
    <row r="38" spans="2:6" x14ac:dyDescent="0.25">
      <c r="B38" s="29" t="s">
        <v>11</v>
      </c>
      <c r="C38" s="50" t="s">
        <v>32</v>
      </c>
      <c r="D38" s="30"/>
      <c r="E38" s="39">
        <v>0.5</v>
      </c>
      <c r="F38" s="34">
        <f>E38*F37</f>
        <v>4.79998389</v>
      </c>
    </row>
    <row r="39" spans="2:6" ht="12.75" customHeight="1" x14ac:dyDescent="0.25">
      <c r="B39" s="26"/>
      <c r="C39" s="26" t="s">
        <v>19</v>
      </c>
      <c r="D39" s="26"/>
      <c r="E39" s="40"/>
      <c r="F39" s="35">
        <f>SUM(F33:F38)</f>
        <v>59.313730718112005</v>
      </c>
    </row>
    <row r="40" spans="2:6" ht="12.75" customHeight="1" x14ac:dyDescent="0.25">
      <c r="B40" s="140" t="s">
        <v>89</v>
      </c>
      <c r="C40" s="140"/>
      <c r="D40" s="140"/>
      <c r="E40" s="140"/>
      <c r="F40" s="140"/>
    </row>
    <row r="41" spans="2:6" ht="12.75" customHeight="1" x14ac:dyDescent="0.25">
      <c r="B41" s="141" t="s">
        <v>35</v>
      </c>
      <c r="C41" s="141"/>
      <c r="D41" s="141"/>
      <c r="E41" s="141"/>
      <c r="F41" s="141"/>
    </row>
    <row r="42" spans="2:6" ht="12.75" customHeight="1" x14ac:dyDescent="0.25">
      <c r="B42" s="51">
        <v>42739</v>
      </c>
      <c r="C42" s="52" t="s">
        <v>36</v>
      </c>
      <c r="D42" s="52"/>
      <c r="E42" s="52" t="s">
        <v>6</v>
      </c>
      <c r="F42" s="52" t="s">
        <v>27</v>
      </c>
    </row>
    <row r="43" spans="2:6" ht="12.75" customHeight="1" x14ac:dyDescent="0.25">
      <c r="B43" s="56" t="s">
        <v>0</v>
      </c>
      <c r="C43" s="53" t="s">
        <v>37</v>
      </c>
      <c r="D43" s="53"/>
      <c r="E43" s="54">
        <v>9.0899999999999995E-2</v>
      </c>
      <c r="F43" s="22">
        <f>$F$12*E43</f>
        <v>145.100943</v>
      </c>
    </row>
    <row r="44" spans="2:6" ht="12.75" customHeight="1" x14ac:dyDescent="0.25">
      <c r="B44" s="56" t="s">
        <v>1</v>
      </c>
      <c r="C44" s="53" t="s">
        <v>36</v>
      </c>
      <c r="D44" s="53"/>
      <c r="E44" s="54">
        <v>1.66E-2</v>
      </c>
      <c r="F44" s="22">
        <f>$F$12*E44</f>
        <v>26.498082</v>
      </c>
    </row>
    <row r="45" spans="2:6" ht="12.75" customHeight="1" x14ac:dyDescent="0.25">
      <c r="B45" s="56" t="s">
        <v>2</v>
      </c>
      <c r="C45" s="53" t="s">
        <v>38</v>
      </c>
      <c r="D45" s="53"/>
      <c r="E45" s="54">
        <v>2.0000000000000001E-4</v>
      </c>
      <c r="F45" s="22">
        <f>$F$12*E45</f>
        <v>0.31925400000000004</v>
      </c>
    </row>
    <row r="46" spans="2:6" ht="12.75" customHeight="1" x14ac:dyDescent="0.25">
      <c r="B46" s="56" t="s">
        <v>3</v>
      </c>
      <c r="C46" s="53" t="s">
        <v>39</v>
      </c>
      <c r="D46" s="53"/>
      <c r="E46" s="54">
        <v>2.9999999999999997E-4</v>
      </c>
      <c r="F46" s="22">
        <f>$F$12*E46</f>
        <v>0.47888099999999995</v>
      </c>
    </row>
    <row r="47" spans="2:6" ht="12.75" customHeight="1" x14ac:dyDescent="0.25">
      <c r="B47" s="56" t="s">
        <v>10</v>
      </c>
      <c r="C47" s="53" t="s">
        <v>40</v>
      </c>
      <c r="D47" s="53"/>
      <c r="E47" s="54">
        <v>2.9999999999999997E-4</v>
      </c>
      <c r="F47" s="22">
        <f>$F$12*E47</f>
        <v>0.47888099999999995</v>
      </c>
    </row>
    <row r="48" spans="2:6" ht="12.75" customHeight="1" x14ac:dyDescent="0.25">
      <c r="B48" s="56" t="s">
        <v>11</v>
      </c>
      <c r="C48" s="53" t="s">
        <v>12</v>
      </c>
      <c r="D48" s="53"/>
      <c r="E48" s="53"/>
      <c r="F48" s="22">
        <f t="shared" ref="F48" si="0">$F$12*E48</f>
        <v>0</v>
      </c>
    </row>
    <row r="49" spans="2:7" ht="12.75" customHeight="1" x14ac:dyDescent="0.25">
      <c r="B49" s="146" t="s">
        <v>19</v>
      </c>
      <c r="C49" s="146"/>
      <c r="D49" s="146"/>
      <c r="E49" s="146"/>
      <c r="F49" s="55">
        <f>SUM(F43:F48)</f>
        <v>172.87604100000001</v>
      </c>
    </row>
    <row r="50" spans="2:7" ht="12.75" customHeight="1" x14ac:dyDescent="0.25">
      <c r="B50" s="133" t="s">
        <v>41</v>
      </c>
      <c r="C50" s="133"/>
      <c r="D50" s="133"/>
      <c r="E50" s="133"/>
      <c r="F50" s="133"/>
    </row>
    <row r="51" spans="2:7" ht="12.75" customHeight="1" x14ac:dyDescent="0.25">
      <c r="B51" s="56">
        <v>4</v>
      </c>
      <c r="C51" s="56" t="s">
        <v>42</v>
      </c>
      <c r="D51" s="56"/>
      <c r="E51" s="56"/>
      <c r="F51" s="57" t="s">
        <v>27</v>
      </c>
    </row>
    <row r="52" spans="2:7" ht="12.75" customHeight="1" x14ac:dyDescent="0.25">
      <c r="B52" s="58">
        <v>42739</v>
      </c>
      <c r="C52" s="56" t="str">
        <f>C42</f>
        <v>Ausências Legais</v>
      </c>
      <c r="D52" s="56"/>
      <c r="E52" s="56"/>
      <c r="F52" s="59">
        <f>F49</f>
        <v>172.87604100000001</v>
      </c>
    </row>
    <row r="53" spans="2:7" ht="12.75" customHeight="1" x14ac:dyDescent="0.25">
      <c r="B53" s="141" t="s">
        <v>43</v>
      </c>
      <c r="C53" s="141"/>
      <c r="D53" s="141"/>
      <c r="E53" s="141"/>
      <c r="F53" s="60">
        <f>SUM(F52:F52)</f>
        <v>172.87604100000001</v>
      </c>
    </row>
    <row r="54" spans="2:7" ht="12.75" customHeight="1" x14ac:dyDescent="0.25">
      <c r="B54" s="147" t="s">
        <v>90</v>
      </c>
      <c r="C54" s="148"/>
      <c r="D54" s="148"/>
      <c r="E54" s="148"/>
      <c r="F54" s="148"/>
    </row>
    <row r="55" spans="2:7" ht="12.75" customHeight="1" x14ac:dyDescent="0.25">
      <c r="B55" s="25">
        <v>5</v>
      </c>
      <c r="C55" s="25"/>
      <c r="D55" s="25"/>
      <c r="E55" s="25"/>
      <c r="F55" s="27" t="s">
        <v>8</v>
      </c>
      <c r="G55" s="41"/>
    </row>
    <row r="56" spans="2:7" ht="12.75" customHeight="1" x14ac:dyDescent="0.25">
      <c r="B56" s="29" t="s">
        <v>0</v>
      </c>
      <c r="C56" s="29" t="s">
        <v>233</v>
      </c>
      <c r="D56" s="29"/>
      <c r="E56" s="37"/>
      <c r="F56" s="61">
        <v>155.19999999999999</v>
      </c>
      <c r="G56" s="41"/>
    </row>
    <row r="57" spans="2:7" ht="12.75" customHeight="1" x14ac:dyDescent="0.25">
      <c r="B57" s="29" t="s">
        <v>1</v>
      </c>
      <c r="C57" s="29" t="s">
        <v>237</v>
      </c>
      <c r="D57" s="29"/>
      <c r="E57" s="37"/>
      <c r="F57" s="61">
        <v>163.37</v>
      </c>
      <c r="G57" s="41"/>
    </row>
    <row r="58" spans="2:7" s="74" customFormat="1" ht="12.75" customHeight="1" x14ac:dyDescent="0.25">
      <c r="B58" s="70" t="s">
        <v>2</v>
      </c>
      <c r="C58" s="70" t="s">
        <v>116</v>
      </c>
      <c r="D58" s="70"/>
      <c r="E58" s="71"/>
      <c r="F58" s="72">
        <f>29.15*22</f>
        <v>641.29999999999995</v>
      </c>
      <c r="G58" s="73"/>
    </row>
    <row r="59" spans="2:7" ht="12.75" customHeight="1" x14ac:dyDescent="0.25">
      <c r="B59" s="142" t="s">
        <v>19</v>
      </c>
      <c r="C59" s="142"/>
      <c r="D59" s="142"/>
      <c r="E59" s="142"/>
      <c r="F59" s="62">
        <f>SUM(F56:F58)</f>
        <v>959.86999999999989</v>
      </c>
      <c r="G59" s="41"/>
    </row>
    <row r="60" spans="2:7" ht="12.75" customHeight="1" x14ac:dyDescent="0.25">
      <c r="B60" s="156" t="s">
        <v>80</v>
      </c>
      <c r="C60" s="157"/>
      <c r="D60" s="157"/>
      <c r="E60" s="157"/>
      <c r="F60" s="158"/>
      <c r="G60" s="41"/>
    </row>
    <row r="61" spans="2:7" ht="12.75" customHeight="1" x14ac:dyDescent="0.25">
      <c r="B61" s="25">
        <v>6</v>
      </c>
      <c r="C61" s="25" t="s">
        <v>61</v>
      </c>
      <c r="D61" s="25" t="s">
        <v>62</v>
      </c>
      <c r="E61" s="25" t="s">
        <v>69</v>
      </c>
      <c r="F61" s="27" t="s">
        <v>84</v>
      </c>
      <c r="G61" s="41"/>
    </row>
    <row r="62" spans="2:7" ht="12.75" customHeight="1" x14ac:dyDescent="0.25">
      <c r="B62" s="29" t="s">
        <v>111</v>
      </c>
      <c r="C62" s="83" t="s">
        <v>110</v>
      </c>
      <c r="D62" s="29">
        <v>12</v>
      </c>
      <c r="E62" s="63">
        <v>126.46</v>
      </c>
      <c r="F62" s="62">
        <f>E62*D62</f>
        <v>1517.52</v>
      </c>
    </row>
    <row r="63" spans="2:7" ht="12.75" customHeight="1" x14ac:dyDescent="0.25">
      <c r="B63" s="148" t="s">
        <v>60</v>
      </c>
      <c r="C63" s="148"/>
      <c r="D63" s="148"/>
      <c r="E63" s="148"/>
      <c r="F63" s="148"/>
    </row>
    <row r="64" spans="2:7" ht="12.75" customHeight="1" x14ac:dyDescent="0.25">
      <c r="B64" s="25">
        <v>7</v>
      </c>
      <c r="C64" s="26" t="s">
        <v>46</v>
      </c>
      <c r="D64" s="26" t="s">
        <v>47</v>
      </c>
      <c r="E64" s="25" t="s">
        <v>6</v>
      </c>
      <c r="F64" s="27" t="s">
        <v>8</v>
      </c>
    </row>
    <row r="65" spans="2:6" ht="12.75" customHeight="1" x14ac:dyDescent="0.25">
      <c r="B65" s="29" t="s">
        <v>0</v>
      </c>
      <c r="C65" s="30" t="s">
        <v>48</v>
      </c>
      <c r="D65" s="64">
        <f>F59+F53+F39+F30+F12+F62</f>
        <v>4978.0390687181116</v>
      </c>
      <c r="E65" s="65">
        <v>7.0000000000000007E-2</v>
      </c>
      <c r="F65" s="31">
        <f>D65*E65</f>
        <v>348.46273481026782</v>
      </c>
    </row>
    <row r="66" spans="2:6" ht="12.75" customHeight="1" x14ac:dyDescent="0.25">
      <c r="B66" s="29" t="s">
        <v>1</v>
      </c>
      <c r="C66" s="30" t="s">
        <v>49</v>
      </c>
      <c r="D66" s="64">
        <f>D65+F65</f>
        <v>5326.5018035283792</v>
      </c>
      <c r="E66" s="66">
        <v>0.17</v>
      </c>
      <c r="F66" s="31">
        <f>D66*E66</f>
        <v>905.50530659982451</v>
      </c>
    </row>
    <row r="67" spans="2:6" ht="12.75" customHeight="1" x14ac:dyDescent="0.25">
      <c r="B67" s="29" t="s">
        <v>2</v>
      </c>
      <c r="C67" s="30" t="s">
        <v>50</v>
      </c>
      <c r="D67" s="31">
        <f>ROUND((F76+F65+F66)/(1-E67),2)</f>
        <v>7081.83</v>
      </c>
      <c r="E67" s="65">
        <v>0.12</v>
      </c>
      <c r="F67" s="31">
        <f>D67*E67</f>
        <v>849.81959999999992</v>
      </c>
    </row>
    <row r="68" spans="2:6" ht="12.75" customHeight="1" x14ac:dyDescent="0.25">
      <c r="B68" s="26"/>
      <c r="C68" s="26" t="s">
        <v>19</v>
      </c>
      <c r="D68" s="26"/>
      <c r="E68" s="38"/>
      <c r="F68" s="35">
        <f>SUM(F65:F67)</f>
        <v>2103.7876414100924</v>
      </c>
    </row>
    <row r="69" spans="2:6" ht="12.75" customHeight="1" x14ac:dyDescent="0.25">
      <c r="B69" s="141" t="s">
        <v>51</v>
      </c>
      <c r="C69" s="141"/>
      <c r="D69" s="141"/>
      <c r="E69" s="141"/>
      <c r="F69" s="27" t="s">
        <v>8</v>
      </c>
    </row>
    <row r="70" spans="2:6" ht="12.75" customHeight="1" x14ac:dyDescent="0.25">
      <c r="B70" s="25" t="s">
        <v>0</v>
      </c>
      <c r="C70" s="145" t="s">
        <v>52</v>
      </c>
      <c r="D70" s="145"/>
      <c r="E70" s="145"/>
      <c r="F70" s="22">
        <f>F12</f>
        <v>1596.27</v>
      </c>
    </row>
    <row r="71" spans="2:6" ht="12.75" customHeight="1" x14ac:dyDescent="0.25">
      <c r="B71" s="29" t="s">
        <v>1</v>
      </c>
      <c r="C71" s="150" t="s">
        <v>53</v>
      </c>
      <c r="D71" s="150"/>
      <c r="E71" s="150"/>
      <c r="F71" s="34">
        <f>F30</f>
        <v>672.18929700000001</v>
      </c>
    </row>
    <row r="72" spans="2:6" ht="12.75" customHeight="1" x14ac:dyDescent="0.25">
      <c r="B72" s="29" t="s">
        <v>2</v>
      </c>
      <c r="C72" s="150" t="s">
        <v>54</v>
      </c>
      <c r="D72" s="150"/>
      <c r="E72" s="150"/>
      <c r="F72" s="34">
        <f>F39</f>
        <v>59.313730718112005</v>
      </c>
    </row>
    <row r="73" spans="2:6" ht="12.75" customHeight="1" x14ac:dyDescent="0.25">
      <c r="B73" s="29" t="s">
        <v>3</v>
      </c>
      <c r="C73" s="150" t="s">
        <v>55</v>
      </c>
      <c r="D73" s="150"/>
      <c r="E73" s="150"/>
      <c r="F73" s="34">
        <f>F53</f>
        <v>172.87604100000001</v>
      </c>
    </row>
    <row r="74" spans="2:6" ht="12.75" customHeight="1" x14ac:dyDescent="0.25">
      <c r="B74" s="29" t="s">
        <v>10</v>
      </c>
      <c r="C74" s="150" t="s">
        <v>56</v>
      </c>
      <c r="D74" s="150"/>
      <c r="E74" s="150"/>
      <c r="F74" s="34">
        <f>F59</f>
        <v>959.86999999999989</v>
      </c>
    </row>
    <row r="75" spans="2:6" ht="12.75" customHeight="1" x14ac:dyDescent="0.25">
      <c r="B75" s="29" t="s">
        <v>11</v>
      </c>
      <c r="C75" s="153" t="s">
        <v>95</v>
      </c>
      <c r="D75" s="154"/>
      <c r="E75" s="155"/>
      <c r="F75" s="34">
        <f>F62</f>
        <v>1517.52</v>
      </c>
    </row>
    <row r="76" spans="2:6" ht="12.75" customHeight="1" x14ac:dyDescent="0.25">
      <c r="B76" s="142" t="s">
        <v>57</v>
      </c>
      <c r="C76" s="142"/>
      <c r="D76" s="142"/>
      <c r="E76" s="142"/>
      <c r="F76" s="35">
        <f>SUM(F70:F75)</f>
        <v>4978.0390687181116</v>
      </c>
    </row>
    <row r="77" spans="2:6" ht="12.75" customHeight="1" x14ac:dyDescent="0.25">
      <c r="B77" s="29" t="s">
        <v>63</v>
      </c>
      <c r="C77" s="150" t="s">
        <v>64</v>
      </c>
      <c r="D77" s="150"/>
      <c r="E77" s="150"/>
      <c r="F77" s="63">
        <f>F68</f>
        <v>2103.7876414100924</v>
      </c>
    </row>
    <row r="78" spans="2:6" x14ac:dyDescent="0.25">
      <c r="B78" s="145" t="s">
        <v>58</v>
      </c>
      <c r="C78" s="145"/>
      <c r="D78" s="145"/>
      <c r="E78" s="145"/>
      <c r="F78" s="35">
        <f>F76+F77</f>
        <v>7081.8267101282036</v>
      </c>
    </row>
    <row r="79" spans="2:6" ht="15" customHeight="1" x14ac:dyDescent="0.25">
      <c r="B79" s="145" t="s">
        <v>65</v>
      </c>
      <c r="C79" s="145"/>
      <c r="D79" s="145"/>
      <c r="E79" s="145"/>
      <c r="F79" s="67">
        <f>F78/220</f>
        <v>32.190121409673651</v>
      </c>
    </row>
    <row r="80" spans="2:6" ht="15" customHeight="1" x14ac:dyDescent="0.25">
      <c r="B80" s="151" t="s">
        <v>67</v>
      </c>
      <c r="C80" s="151"/>
      <c r="D80" s="151"/>
      <c r="E80" s="151"/>
      <c r="F80" s="151"/>
    </row>
    <row r="81" spans="2:15" x14ac:dyDescent="0.25">
      <c r="B81" s="149" t="s">
        <v>81</v>
      </c>
      <c r="C81" s="149"/>
      <c r="D81" s="149"/>
      <c r="E81" s="149"/>
      <c r="F81" s="149"/>
    </row>
    <row r="82" spans="2:15" x14ac:dyDescent="0.25">
      <c r="B82" s="149" t="s">
        <v>66</v>
      </c>
      <c r="C82" s="149"/>
      <c r="D82" s="149"/>
      <c r="E82" s="149"/>
      <c r="F82" s="149"/>
      <c r="G82" s="23"/>
    </row>
    <row r="83" spans="2:15" x14ac:dyDescent="0.25">
      <c r="C83" s="24"/>
    </row>
    <row r="84" spans="2:15" x14ac:dyDescent="0.25">
      <c r="B84" s="1" t="str">
        <f>PO!B35</f>
        <v>São Sebastião do Oeste/MG, 13 de junho de 2025.</v>
      </c>
      <c r="C84" s="24"/>
    </row>
    <row r="85" spans="2:15" x14ac:dyDescent="0.25"/>
    <row r="86" spans="2:15" x14ac:dyDescent="0.25"/>
    <row r="87" spans="2:15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spans="2:15" x14ac:dyDescent="0.25">
      <c r="C88" s="17"/>
      <c r="D88" s="17"/>
      <c r="E88" s="17"/>
      <c r="F88" s="17"/>
      <c r="G88" s="17"/>
      <c r="H88" s="42"/>
      <c r="I88" s="42"/>
      <c r="J88" s="42"/>
      <c r="K88" s="42"/>
      <c r="L88" s="42"/>
      <c r="M88" s="42"/>
      <c r="N88" s="42"/>
      <c r="O88" s="42"/>
    </row>
    <row r="89" spans="2:15" x14ac:dyDescent="0.25">
      <c r="C89" s="75" t="s">
        <v>154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spans="2:15" ht="14.4" thickBot="1" x14ac:dyDescent="0.3">
      <c r="C90" s="76" t="s">
        <v>155</v>
      </c>
      <c r="D90" s="17"/>
      <c r="E90" s="17"/>
      <c r="F90" s="17"/>
      <c r="G90" s="17"/>
      <c r="H90" s="20"/>
      <c r="I90" s="20"/>
      <c r="J90" s="20"/>
      <c r="K90" s="20"/>
      <c r="L90" s="20"/>
      <c r="M90" s="20"/>
      <c r="N90" s="20"/>
      <c r="O90" s="20"/>
    </row>
    <row r="91" spans="2:15" x14ac:dyDescent="0.25"/>
    <row r="92" spans="2:15" x14ac:dyDescent="0.25"/>
  </sheetData>
  <mergeCells count="36">
    <mergeCell ref="B30:E30"/>
    <mergeCell ref="B6:F6"/>
    <mergeCell ref="B7:F7"/>
    <mergeCell ref="B8:F8"/>
    <mergeCell ref="B13:F13"/>
    <mergeCell ref="B14:F14"/>
    <mergeCell ref="C18:E18"/>
    <mergeCell ref="B19:E20"/>
    <mergeCell ref="B26:F26"/>
    <mergeCell ref="C27:E27"/>
    <mergeCell ref="C28:E28"/>
    <mergeCell ref="C29:E29"/>
    <mergeCell ref="C70:E70"/>
    <mergeCell ref="B31:F31"/>
    <mergeCell ref="B40:F40"/>
    <mergeCell ref="B41:F41"/>
    <mergeCell ref="B49:E49"/>
    <mergeCell ref="B50:F50"/>
    <mergeCell ref="B53:E53"/>
    <mergeCell ref="B54:F54"/>
    <mergeCell ref="B59:E59"/>
    <mergeCell ref="B60:F60"/>
    <mergeCell ref="B63:F63"/>
    <mergeCell ref="B69:E69"/>
    <mergeCell ref="B82:F82"/>
    <mergeCell ref="C71:E71"/>
    <mergeCell ref="C72:E72"/>
    <mergeCell ref="C73:E73"/>
    <mergeCell ref="C74:E74"/>
    <mergeCell ref="C75:E75"/>
    <mergeCell ref="B76:E76"/>
    <mergeCell ref="C77:E77"/>
    <mergeCell ref="B78:E78"/>
    <mergeCell ref="B79:E79"/>
    <mergeCell ref="B80:F80"/>
    <mergeCell ref="B81:F8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rstPageNumber="0" fitToWidth="0" fitToHeight="0" orientation="portrait" r:id="rId1"/>
  <headerFooter>
    <oddHeader>&amp;L&amp;G&amp;C&amp;"Arial,Negrito"&amp;20&amp;G</oddHeader>
    <oddFooter xml:space="preserve">&amp;CPraça Padre Altamiro de Faria, 178 – Centro – São Sebastião do Oeste – MG
CEP 35.567-000 – Telefone (37) 3286-1173 – CNPJ 18.308.734/0001-06
E-mail: engenhariaprefsso@gmail.com – Site www.saosebastiaodooeste.mg.gov.br
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5711A-BDA4-4F23-B6D8-4D6055702492}">
  <sheetPr codeName="Planilha11">
    <tabColor theme="0"/>
  </sheetPr>
  <dimension ref="A1:AMI92"/>
  <sheetViews>
    <sheetView topLeftCell="A28" zoomScale="70" zoomScaleNormal="70" workbookViewId="0">
      <selection activeCell="C58" sqref="C58"/>
    </sheetView>
  </sheetViews>
  <sheetFormatPr defaultColWidth="0" defaultRowHeight="13.8" zeroHeight="1" x14ac:dyDescent="0.25"/>
  <cols>
    <col min="1" max="1" width="3.69921875" style="1" customWidth="1"/>
    <col min="2" max="2" width="16" style="1" customWidth="1"/>
    <col min="3" max="3" width="56.19921875" style="1" customWidth="1"/>
    <col min="4" max="4" width="11.3984375" style="1" bestFit="1" customWidth="1"/>
    <col min="5" max="5" width="11.59765625" style="1" bestFit="1" customWidth="1"/>
    <col min="6" max="6" width="20.8984375" style="1" customWidth="1"/>
    <col min="7" max="7" width="15.09765625" style="1" customWidth="1"/>
    <col min="8" max="8" width="10.69921875" style="1" hidden="1" customWidth="1"/>
    <col min="9" max="14" width="8.5" style="1" hidden="1" customWidth="1"/>
    <col min="15" max="24" width="7.09765625" style="1" hidden="1" customWidth="1"/>
    <col min="25" max="1023" width="12.8984375" style="1" hidden="1" customWidth="1"/>
    <col min="1024" max="16384" width="9" style="1" hidden="1"/>
  </cols>
  <sheetData>
    <row r="1" spans="2:8" x14ac:dyDescent="0.25"/>
    <row r="2" spans="2:8" x14ac:dyDescent="0.25"/>
    <row r="3" spans="2:8" x14ac:dyDescent="0.25"/>
    <row r="4" spans="2:8" x14ac:dyDescent="0.25"/>
    <row r="5" spans="2:8" x14ac:dyDescent="0.25"/>
    <row r="6" spans="2:8" ht="71.25" customHeight="1" x14ac:dyDescent="0.25">
      <c r="B6" s="134" t="s">
        <v>168</v>
      </c>
      <c r="C6" s="135"/>
      <c r="D6" s="135"/>
      <c r="E6" s="135"/>
      <c r="F6" s="136"/>
    </row>
    <row r="7" spans="2:8" ht="37.5" customHeight="1" x14ac:dyDescent="0.25">
      <c r="B7" s="152" t="s">
        <v>189</v>
      </c>
      <c r="C7" s="152"/>
      <c r="D7" s="152"/>
      <c r="E7" s="152"/>
      <c r="F7" s="152"/>
    </row>
    <row r="8" spans="2:8" ht="12.75" customHeight="1" x14ac:dyDescent="0.25">
      <c r="B8" s="140" t="s">
        <v>4</v>
      </c>
      <c r="C8" s="140"/>
      <c r="D8" s="140"/>
      <c r="E8" s="140"/>
      <c r="F8" s="140"/>
    </row>
    <row r="9" spans="2:8" ht="12.75" customHeight="1" x14ac:dyDescent="0.25">
      <c r="B9" s="25">
        <v>1</v>
      </c>
      <c r="C9" s="26" t="s">
        <v>5</v>
      </c>
      <c r="D9" s="26" t="s">
        <v>6</v>
      </c>
      <c r="E9" s="26" t="s">
        <v>7</v>
      </c>
      <c r="F9" s="27" t="s">
        <v>8</v>
      </c>
      <c r="G9" s="32"/>
      <c r="H9" s="28"/>
    </row>
    <row r="10" spans="2:8" ht="12.75" customHeight="1" x14ac:dyDescent="0.25">
      <c r="B10" s="29" t="s">
        <v>0</v>
      </c>
      <c r="C10" s="30" t="s">
        <v>9</v>
      </c>
      <c r="D10" s="30"/>
      <c r="E10" s="30"/>
      <c r="F10" s="31">
        <v>1596.27</v>
      </c>
      <c r="G10" s="32"/>
      <c r="H10" s="28"/>
    </row>
    <row r="11" spans="2:8" ht="30" customHeight="1" x14ac:dyDescent="0.25">
      <c r="B11" s="29" t="s">
        <v>1</v>
      </c>
      <c r="C11" s="50" t="s">
        <v>136</v>
      </c>
      <c r="D11" s="26"/>
      <c r="E11" s="37">
        <v>0.4</v>
      </c>
      <c r="F11" s="31">
        <f>ROUND(E11*1518,2)</f>
        <v>607.20000000000005</v>
      </c>
      <c r="G11" s="32"/>
      <c r="H11" s="28"/>
    </row>
    <row r="12" spans="2:8" ht="12.75" customHeight="1" x14ac:dyDescent="0.25">
      <c r="B12" s="29"/>
      <c r="C12" s="30"/>
      <c r="D12" s="33"/>
      <c r="E12" s="34"/>
      <c r="F12" s="31"/>
    </row>
    <row r="13" spans="2:8" ht="12.75" customHeight="1" x14ac:dyDescent="0.25">
      <c r="B13" s="26"/>
      <c r="C13" s="26" t="s">
        <v>14</v>
      </c>
      <c r="D13" s="26"/>
      <c r="E13" s="26"/>
      <c r="F13" s="35">
        <f>SUM(F10:F11)</f>
        <v>2203.4700000000003</v>
      </c>
    </row>
    <row r="14" spans="2:8" ht="12.75" customHeight="1" x14ac:dyDescent="0.25">
      <c r="B14" s="140" t="s">
        <v>91</v>
      </c>
      <c r="C14" s="140"/>
      <c r="D14" s="140"/>
      <c r="E14" s="140"/>
      <c r="F14" s="140"/>
    </row>
    <row r="15" spans="2:8" ht="12.75" customHeight="1" x14ac:dyDescent="0.25">
      <c r="B15" s="141" t="s">
        <v>15</v>
      </c>
      <c r="C15" s="141"/>
      <c r="D15" s="141"/>
      <c r="E15" s="141"/>
      <c r="F15" s="141"/>
    </row>
    <row r="16" spans="2:8" ht="12.75" customHeight="1" x14ac:dyDescent="0.25">
      <c r="B16" s="36">
        <v>42737</v>
      </c>
      <c r="C16" s="43" t="s">
        <v>16</v>
      </c>
      <c r="D16" s="26"/>
      <c r="E16" s="25" t="s">
        <v>6</v>
      </c>
      <c r="F16" s="27" t="s">
        <v>8</v>
      </c>
    </row>
    <row r="17" spans="2:6" ht="12.75" customHeight="1" x14ac:dyDescent="0.25">
      <c r="B17" s="29" t="s">
        <v>0</v>
      </c>
      <c r="C17" s="30" t="s">
        <v>17</v>
      </c>
      <c r="D17" s="30"/>
      <c r="E17" s="37">
        <v>8.3299999999999999E-2</v>
      </c>
      <c r="F17" s="34">
        <f>E17*F13</f>
        <v>183.54905100000002</v>
      </c>
    </row>
    <row r="18" spans="2:6" ht="12.75" customHeight="1" x14ac:dyDescent="0.25">
      <c r="B18" s="29" t="s">
        <v>1</v>
      </c>
      <c r="C18" s="30" t="s">
        <v>18</v>
      </c>
      <c r="D18" s="30"/>
      <c r="E18" s="37">
        <v>2.7799999999999998E-2</v>
      </c>
      <c r="F18" s="34">
        <f>E18*F13</f>
        <v>61.256466000000003</v>
      </c>
    </row>
    <row r="19" spans="2:6" ht="12.75" customHeight="1" x14ac:dyDescent="0.25">
      <c r="B19" s="26"/>
      <c r="C19" s="142" t="s">
        <v>19</v>
      </c>
      <c r="D19" s="142"/>
      <c r="E19" s="142"/>
      <c r="F19" s="35">
        <f>SUM(F17:F18)</f>
        <v>244.80551700000001</v>
      </c>
    </row>
    <row r="20" spans="2:6" ht="12.75" customHeight="1" x14ac:dyDescent="0.25">
      <c r="B20" s="141" t="s">
        <v>20</v>
      </c>
      <c r="C20" s="141"/>
      <c r="D20" s="141"/>
      <c r="E20" s="141"/>
      <c r="F20" s="44" t="s">
        <v>21</v>
      </c>
    </row>
    <row r="21" spans="2:6" ht="12.75" customHeight="1" x14ac:dyDescent="0.25">
      <c r="B21" s="141"/>
      <c r="C21" s="141"/>
      <c r="D21" s="141"/>
      <c r="E21" s="141"/>
      <c r="F21" s="27">
        <f>F13</f>
        <v>2203.4700000000003</v>
      </c>
    </row>
    <row r="22" spans="2:6" ht="12.75" customHeight="1" x14ac:dyDescent="0.25">
      <c r="B22" s="36">
        <v>42768</v>
      </c>
      <c r="C22" s="26" t="s">
        <v>22</v>
      </c>
      <c r="D22" s="26"/>
      <c r="E22" s="25" t="s">
        <v>6</v>
      </c>
      <c r="F22" s="27" t="s">
        <v>8</v>
      </c>
    </row>
    <row r="23" spans="2:6" ht="12.75" customHeight="1" x14ac:dyDescent="0.25">
      <c r="B23" s="29" t="s">
        <v>0</v>
      </c>
      <c r="C23" s="30" t="s">
        <v>23</v>
      </c>
      <c r="D23" s="30"/>
      <c r="E23" s="37">
        <v>0.2</v>
      </c>
      <c r="F23" s="34">
        <f>$F$21*E23</f>
        <v>440.69400000000007</v>
      </c>
    </row>
    <row r="24" spans="2:6" ht="12.75" customHeight="1" x14ac:dyDescent="0.25">
      <c r="B24" s="29" t="s">
        <v>2</v>
      </c>
      <c r="C24" s="30" t="s">
        <v>59</v>
      </c>
      <c r="D24" s="30"/>
      <c r="E24" s="33">
        <v>0.03</v>
      </c>
      <c r="F24" s="31">
        <f>$F$21*E24</f>
        <v>66.104100000000003</v>
      </c>
    </row>
    <row r="25" spans="2:6" ht="12.75" customHeight="1" x14ac:dyDescent="0.25">
      <c r="B25" s="29" t="s">
        <v>13</v>
      </c>
      <c r="C25" s="30" t="s">
        <v>24</v>
      </c>
      <c r="D25" s="30"/>
      <c r="E25" s="37">
        <v>0.08</v>
      </c>
      <c r="F25" s="34">
        <f>$F$21*E25</f>
        <v>176.27760000000004</v>
      </c>
    </row>
    <row r="26" spans="2:6" ht="12.75" customHeight="1" x14ac:dyDescent="0.25">
      <c r="B26" s="26"/>
      <c r="C26" s="26" t="s">
        <v>19</v>
      </c>
      <c r="D26" s="26"/>
      <c r="E26" s="38">
        <f>SUM(E23:E25)</f>
        <v>0.31</v>
      </c>
      <c r="F26" s="35">
        <f>SUM(F23:F25)</f>
        <v>683.0757000000001</v>
      </c>
    </row>
    <row r="27" spans="2:6" ht="12.75" customHeight="1" x14ac:dyDescent="0.25">
      <c r="B27" s="133" t="s">
        <v>25</v>
      </c>
      <c r="C27" s="133"/>
      <c r="D27" s="133"/>
      <c r="E27" s="133"/>
      <c r="F27" s="133"/>
    </row>
    <row r="28" spans="2:6" ht="12.75" customHeight="1" x14ac:dyDescent="0.25">
      <c r="B28" s="45">
        <v>2</v>
      </c>
      <c r="C28" s="143" t="s">
        <v>26</v>
      </c>
      <c r="D28" s="143"/>
      <c r="E28" s="143"/>
      <c r="F28" s="46" t="s">
        <v>27</v>
      </c>
    </row>
    <row r="29" spans="2:6" ht="12.75" customHeight="1" x14ac:dyDescent="0.25">
      <c r="B29" s="47">
        <v>42737</v>
      </c>
      <c r="C29" s="144" t="str">
        <f>C16</f>
        <v>13º Salário, Férias e Adicional de Férias</v>
      </c>
      <c r="D29" s="144"/>
      <c r="E29" s="144"/>
      <c r="F29" s="48">
        <f>F19</f>
        <v>244.80551700000001</v>
      </c>
    </row>
    <row r="30" spans="2:6" ht="12.75" customHeight="1" x14ac:dyDescent="0.25">
      <c r="B30" s="47">
        <v>42768</v>
      </c>
      <c r="C30" s="144" t="str">
        <f>C22</f>
        <v>GPS, FGTS e outras contribuições</v>
      </c>
      <c r="D30" s="144"/>
      <c r="E30" s="144"/>
      <c r="F30" s="48">
        <f>F26</f>
        <v>683.0757000000001</v>
      </c>
    </row>
    <row r="31" spans="2:6" ht="12.75" customHeight="1" x14ac:dyDescent="0.25">
      <c r="B31" s="133" t="s">
        <v>19</v>
      </c>
      <c r="C31" s="133"/>
      <c r="D31" s="133"/>
      <c r="E31" s="133"/>
      <c r="F31" s="49">
        <f>SUM(F29:F30)</f>
        <v>927.88121700000011</v>
      </c>
    </row>
    <row r="32" spans="2:6" ht="12.75" customHeight="1" x14ac:dyDescent="0.25">
      <c r="B32" s="140" t="s">
        <v>28</v>
      </c>
      <c r="C32" s="140"/>
      <c r="D32" s="140"/>
      <c r="E32" s="140"/>
      <c r="F32" s="140"/>
    </row>
    <row r="33" spans="2:6" ht="19.5" customHeight="1" x14ac:dyDescent="0.25">
      <c r="B33" s="25">
        <v>3</v>
      </c>
      <c r="C33" s="26" t="s">
        <v>29</v>
      </c>
      <c r="D33" s="26"/>
      <c r="E33" s="26" t="s">
        <v>6</v>
      </c>
      <c r="F33" s="27" t="s">
        <v>8</v>
      </c>
    </row>
    <row r="34" spans="2:6" ht="19.5" customHeight="1" x14ac:dyDescent="0.25">
      <c r="B34" s="29" t="s">
        <v>0</v>
      </c>
      <c r="C34" s="30" t="s">
        <v>30</v>
      </c>
      <c r="D34" s="30"/>
      <c r="E34" s="39">
        <v>4.1999999999999997E-3</v>
      </c>
      <c r="F34" s="34">
        <f>$F$13*E34</f>
        <v>9.2545739999999999</v>
      </c>
    </row>
    <row r="35" spans="2:6" ht="24.75" customHeight="1" x14ac:dyDescent="0.25">
      <c r="B35" s="29" t="s">
        <v>1</v>
      </c>
      <c r="C35" s="30" t="s">
        <v>31</v>
      </c>
      <c r="D35" s="30"/>
      <c r="E35" s="39">
        <f>0.08*E34</f>
        <v>3.3599999999999998E-4</v>
      </c>
      <c r="F35" s="22">
        <f>F13*E35</f>
        <v>0.74036592000000001</v>
      </c>
    </row>
    <row r="36" spans="2:6" x14ac:dyDescent="0.25">
      <c r="B36" s="29" t="s">
        <v>2</v>
      </c>
      <c r="C36" s="50" t="s">
        <v>32</v>
      </c>
      <c r="D36" s="30"/>
      <c r="E36" s="39">
        <f>E34+(0.5*E34)*8%*E34</f>
        <v>4.2007056000000001E-3</v>
      </c>
      <c r="F36" s="34">
        <f>F13*E36</f>
        <v>9.2561287684320011</v>
      </c>
    </row>
    <row r="37" spans="2:6" ht="28.5" customHeight="1" x14ac:dyDescent="0.25">
      <c r="B37" s="29" t="s">
        <v>3</v>
      </c>
      <c r="C37" s="50" t="s">
        <v>33</v>
      </c>
      <c r="D37" s="30"/>
      <c r="E37" s="39">
        <v>1.9400000000000001E-2</v>
      </c>
      <c r="F37" s="34">
        <f>($F$13)*E37</f>
        <v>42.747318000000007</v>
      </c>
    </row>
    <row r="38" spans="2:6" x14ac:dyDescent="0.25">
      <c r="B38" s="29" t="s">
        <v>10</v>
      </c>
      <c r="C38" s="50" t="s">
        <v>34</v>
      </c>
      <c r="D38" s="30"/>
      <c r="E38" s="39">
        <f>E26*E37</f>
        <v>6.0140000000000002E-3</v>
      </c>
      <c r="F38" s="34">
        <f>F13*E38</f>
        <v>13.251668580000002</v>
      </c>
    </row>
    <row r="39" spans="2:6" x14ac:dyDescent="0.25">
      <c r="B39" s="29" t="s">
        <v>11</v>
      </c>
      <c r="C39" s="50" t="s">
        <v>32</v>
      </c>
      <c r="D39" s="30"/>
      <c r="E39" s="39">
        <v>0.5</v>
      </c>
      <c r="F39" s="34">
        <f>E39*F38</f>
        <v>6.6258342900000011</v>
      </c>
    </row>
    <row r="40" spans="2:6" ht="12.75" customHeight="1" x14ac:dyDescent="0.25">
      <c r="B40" s="26"/>
      <c r="C40" s="26" t="s">
        <v>19</v>
      </c>
      <c r="D40" s="26"/>
      <c r="E40" s="40"/>
      <c r="F40" s="35">
        <f>SUM(F34:F39)</f>
        <v>81.875889558432007</v>
      </c>
    </row>
    <row r="41" spans="2:6" ht="12.75" customHeight="1" x14ac:dyDescent="0.25">
      <c r="B41" s="140" t="s">
        <v>89</v>
      </c>
      <c r="C41" s="140"/>
      <c r="D41" s="140"/>
      <c r="E41" s="140"/>
      <c r="F41" s="140"/>
    </row>
    <row r="42" spans="2:6" ht="12.75" customHeight="1" x14ac:dyDescent="0.25">
      <c r="B42" s="141" t="s">
        <v>35</v>
      </c>
      <c r="C42" s="141"/>
      <c r="D42" s="141"/>
      <c r="E42" s="141"/>
      <c r="F42" s="141"/>
    </row>
    <row r="43" spans="2:6" ht="12.75" customHeight="1" x14ac:dyDescent="0.25">
      <c r="B43" s="51">
        <v>42739</v>
      </c>
      <c r="C43" s="52" t="s">
        <v>36</v>
      </c>
      <c r="D43" s="52"/>
      <c r="E43" s="52" t="s">
        <v>6</v>
      </c>
      <c r="F43" s="52" t="s">
        <v>27</v>
      </c>
    </row>
    <row r="44" spans="2:6" ht="12.75" customHeight="1" x14ac:dyDescent="0.25">
      <c r="B44" s="56" t="s">
        <v>0</v>
      </c>
      <c r="C44" s="53" t="s">
        <v>37</v>
      </c>
      <c r="D44" s="53"/>
      <c r="E44" s="54">
        <v>9.0899999999999995E-2</v>
      </c>
      <c r="F44" s="22">
        <f>$F$13*E44</f>
        <v>200.295423</v>
      </c>
    </row>
    <row r="45" spans="2:6" ht="12.75" customHeight="1" x14ac:dyDescent="0.25">
      <c r="B45" s="56" t="s">
        <v>1</v>
      </c>
      <c r="C45" s="53" t="s">
        <v>36</v>
      </c>
      <c r="D45" s="53"/>
      <c r="E45" s="54">
        <v>1.66E-2</v>
      </c>
      <c r="F45" s="22">
        <f>$F$13*E45</f>
        <v>36.577602000000006</v>
      </c>
    </row>
    <row r="46" spans="2:6" ht="12.75" customHeight="1" x14ac:dyDescent="0.25">
      <c r="B46" s="56" t="s">
        <v>2</v>
      </c>
      <c r="C46" s="53" t="s">
        <v>38</v>
      </c>
      <c r="D46" s="53"/>
      <c r="E46" s="54">
        <v>2.0000000000000001E-4</v>
      </c>
      <c r="F46" s="22">
        <f>$F$13*E46</f>
        <v>0.44069400000000009</v>
      </c>
    </row>
    <row r="47" spans="2:6" ht="12.75" customHeight="1" x14ac:dyDescent="0.25">
      <c r="B47" s="56" t="s">
        <v>3</v>
      </c>
      <c r="C47" s="53" t="s">
        <v>39</v>
      </c>
      <c r="D47" s="53"/>
      <c r="E47" s="54">
        <v>2.9999999999999997E-4</v>
      </c>
      <c r="F47" s="22">
        <f>$F$13*E47</f>
        <v>0.66104099999999999</v>
      </c>
    </row>
    <row r="48" spans="2:6" ht="12.75" customHeight="1" x14ac:dyDescent="0.25">
      <c r="B48" s="56" t="s">
        <v>10</v>
      </c>
      <c r="C48" s="53" t="s">
        <v>40</v>
      </c>
      <c r="D48" s="53"/>
      <c r="E48" s="54">
        <v>2.9999999999999997E-4</v>
      </c>
      <c r="F48" s="22">
        <f>$F$13*E48</f>
        <v>0.66104099999999999</v>
      </c>
    </row>
    <row r="49" spans="2:7" ht="12.75" customHeight="1" x14ac:dyDescent="0.25">
      <c r="B49" s="56" t="s">
        <v>11</v>
      </c>
      <c r="C49" s="53" t="s">
        <v>12</v>
      </c>
      <c r="D49" s="53"/>
      <c r="E49" s="53"/>
      <c r="F49" s="22">
        <f t="shared" ref="F49" si="0">$F$13*E49</f>
        <v>0</v>
      </c>
    </row>
    <row r="50" spans="2:7" ht="12.75" customHeight="1" x14ac:dyDescent="0.25">
      <c r="B50" s="146" t="s">
        <v>19</v>
      </c>
      <c r="C50" s="146"/>
      <c r="D50" s="146"/>
      <c r="E50" s="146"/>
      <c r="F50" s="55">
        <f>SUM(F44:F49)</f>
        <v>238.63580100000004</v>
      </c>
    </row>
    <row r="51" spans="2:7" ht="12.75" customHeight="1" x14ac:dyDescent="0.25">
      <c r="B51" s="133" t="s">
        <v>41</v>
      </c>
      <c r="C51" s="133"/>
      <c r="D51" s="133"/>
      <c r="E51" s="133"/>
      <c r="F51" s="133"/>
    </row>
    <row r="52" spans="2:7" ht="12.75" customHeight="1" x14ac:dyDescent="0.25">
      <c r="B52" s="56">
        <v>4</v>
      </c>
      <c r="C52" s="56" t="s">
        <v>42</v>
      </c>
      <c r="D52" s="56"/>
      <c r="E52" s="56"/>
      <c r="F52" s="57" t="s">
        <v>27</v>
      </c>
    </row>
    <row r="53" spans="2:7" ht="12.75" customHeight="1" x14ac:dyDescent="0.25">
      <c r="B53" s="58">
        <v>42739</v>
      </c>
      <c r="C53" s="56" t="str">
        <f>C43</f>
        <v>Ausências Legais</v>
      </c>
      <c r="D53" s="56"/>
      <c r="E53" s="56"/>
      <c r="F53" s="59">
        <f>F50</f>
        <v>238.63580100000004</v>
      </c>
    </row>
    <row r="54" spans="2:7" ht="12.75" customHeight="1" x14ac:dyDescent="0.25">
      <c r="B54" s="141" t="s">
        <v>43</v>
      </c>
      <c r="C54" s="141"/>
      <c r="D54" s="141"/>
      <c r="E54" s="141"/>
      <c r="F54" s="60">
        <f>SUM(F53:F53)</f>
        <v>238.63580100000004</v>
      </c>
    </row>
    <row r="55" spans="2:7" ht="12.75" customHeight="1" x14ac:dyDescent="0.25">
      <c r="B55" s="147" t="s">
        <v>90</v>
      </c>
      <c r="C55" s="148"/>
      <c r="D55" s="148"/>
      <c r="E55" s="148"/>
      <c r="F55" s="148"/>
    </row>
    <row r="56" spans="2:7" ht="12.75" customHeight="1" x14ac:dyDescent="0.25">
      <c r="B56" s="25">
        <v>5</v>
      </c>
      <c r="C56" s="25"/>
      <c r="D56" s="25"/>
      <c r="E56" s="25"/>
      <c r="F56" s="27" t="s">
        <v>8</v>
      </c>
      <c r="G56" s="41"/>
    </row>
    <row r="57" spans="2:7" ht="12.75" customHeight="1" x14ac:dyDescent="0.25">
      <c r="B57" s="29" t="s">
        <v>0</v>
      </c>
      <c r="C57" s="29" t="s">
        <v>44</v>
      </c>
      <c r="D57" s="29"/>
      <c r="E57" s="37"/>
      <c r="F57" s="61">
        <v>155.19999999999999</v>
      </c>
      <c r="G57" s="41"/>
    </row>
    <row r="58" spans="2:7" ht="12.75" customHeight="1" x14ac:dyDescent="0.25">
      <c r="B58" s="29" t="s">
        <v>1</v>
      </c>
      <c r="C58" s="29" t="s">
        <v>237</v>
      </c>
      <c r="D58" s="29"/>
      <c r="E58" s="37"/>
      <c r="F58" s="61">
        <v>163.37</v>
      </c>
      <c r="G58" s="41"/>
    </row>
    <row r="59" spans="2:7" s="74" customFormat="1" ht="12.75" customHeight="1" x14ac:dyDescent="0.25">
      <c r="B59" s="70" t="s">
        <v>2</v>
      </c>
      <c r="C59" s="70" t="s">
        <v>116</v>
      </c>
      <c r="D59" s="70"/>
      <c r="E59" s="71"/>
      <c r="F59" s="72">
        <f>29.15*22</f>
        <v>641.29999999999995</v>
      </c>
      <c r="G59" s="73"/>
    </row>
    <row r="60" spans="2:7" ht="12.75" customHeight="1" x14ac:dyDescent="0.25">
      <c r="B60" s="142" t="s">
        <v>19</v>
      </c>
      <c r="C60" s="142"/>
      <c r="D60" s="142"/>
      <c r="E60" s="142"/>
      <c r="F60" s="62">
        <f>SUM(F57:F59)</f>
        <v>959.86999999999989</v>
      </c>
      <c r="G60" s="41"/>
    </row>
    <row r="61" spans="2:7" ht="12.75" customHeight="1" x14ac:dyDescent="0.25">
      <c r="B61" s="156" t="s">
        <v>80</v>
      </c>
      <c r="C61" s="157"/>
      <c r="D61" s="157"/>
      <c r="E61" s="157"/>
      <c r="F61" s="158"/>
      <c r="G61" s="41"/>
    </row>
    <row r="62" spans="2:7" ht="12.75" customHeight="1" x14ac:dyDescent="0.25">
      <c r="B62" s="25">
        <v>6</v>
      </c>
      <c r="C62" s="25" t="s">
        <v>61</v>
      </c>
      <c r="D62" s="25" t="s">
        <v>62</v>
      </c>
      <c r="E62" s="25" t="s">
        <v>69</v>
      </c>
      <c r="F62" s="27" t="s">
        <v>84</v>
      </c>
      <c r="G62" s="41"/>
    </row>
    <row r="63" spans="2:7" ht="12.75" customHeight="1" x14ac:dyDescent="0.25">
      <c r="B63" s="29" t="s">
        <v>111</v>
      </c>
      <c r="C63" s="83" t="s">
        <v>110</v>
      </c>
      <c r="D63" s="29">
        <v>12</v>
      </c>
      <c r="E63" s="63">
        <v>126.46</v>
      </c>
      <c r="F63" s="62">
        <f>E63*D63</f>
        <v>1517.52</v>
      </c>
    </row>
    <row r="64" spans="2:7" ht="12.75" customHeight="1" x14ac:dyDescent="0.25">
      <c r="B64" s="148" t="s">
        <v>60</v>
      </c>
      <c r="C64" s="148"/>
      <c r="D64" s="148"/>
      <c r="E64" s="148"/>
      <c r="F64" s="148"/>
    </row>
    <row r="65" spans="2:6" ht="12.75" customHeight="1" x14ac:dyDescent="0.25">
      <c r="B65" s="25">
        <v>7</v>
      </c>
      <c r="C65" s="26" t="s">
        <v>46</v>
      </c>
      <c r="D65" s="26" t="s">
        <v>47</v>
      </c>
      <c r="E65" s="25" t="s">
        <v>6</v>
      </c>
      <c r="F65" s="27" t="s">
        <v>8</v>
      </c>
    </row>
    <row r="66" spans="2:6" ht="12.75" customHeight="1" x14ac:dyDescent="0.25">
      <c r="B66" s="29" t="s">
        <v>0</v>
      </c>
      <c r="C66" s="30" t="s">
        <v>48</v>
      </c>
      <c r="D66" s="64">
        <f>F60+F54+F40+F31+F13+F63</f>
        <v>5929.2529075584316</v>
      </c>
      <c r="E66" s="65">
        <v>7.0000000000000007E-2</v>
      </c>
      <c r="F66" s="31">
        <f>D66*E66</f>
        <v>415.04770352909026</v>
      </c>
    </row>
    <row r="67" spans="2:6" ht="12.75" customHeight="1" x14ac:dyDescent="0.25">
      <c r="B67" s="29" t="s">
        <v>1</v>
      </c>
      <c r="C67" s="30" t="s">
        <v>49</v>
      </c>
      <c r="D67" s="64">
        <f>D66+F66</f>
        <v>6344.3006110875222</v>
      </c>
      <c r="E67" s="66">
        <v>0.17</v>
      </c>
      <c r="F67" s="31">
        <f>D67*E67</f>
        <v>1078.5311038848788</v>
      </c>
    </row>
    <row r="68" spans="2:6" ht="12.75" customHeight="1" x14ac:dyDescent="0.25">
      <c r="B68" s="29" t="s">
        <v>2</v>
      </c>
      <c r="C68" s="30" t="s">
        <v>50</v>
      </c>
      <c r="D68" s="31">
        <f>ROUND((F77+F66+F67)/(1-E68),2)</f>
        <v>8435.0400000000009</v>
      </c>
      <c r="E68" s="65">
        <v>0.12</v>
      </c>
      <c r="F68" s="31">
        <f>D68*E68</f>
        <v>1012.2048000000001</v>
      </c>
    </row>
    <row r="69" spans="2:6" ht="12.75" customHeight="1" x14ac:dyDescent="0.25">
      <c r="B69" s="26"/>
      <c r="C69" s="26" t="s">
        <v>19</v>
      </c>
      <c r="D69" s="26"/>
      <c r="E69" s="38"/>
      <c r="F69" s="35">
        <f>SUM(F66:F68)</f>
        <v>2505.7836074139691</v>
      </c>
    </row>
    <row r="70" spans="2:6" ht="12.75" customHeight="1" x14ac:dyDescent="0.25">
      <c r="B70" s="141" t="s">
        <v>51</v>
      </c>
      <c r="C70" s="141"/>
      <c r="D70" s="141"/>
      <c r="E70" s="141"/>
      <c r="F70" s="27" t="s">
        <v>8</v>
      </c>
    </row>
    <row r="71" spans="2:6" ht="12.75" customHeight="1" x14ac:dyDescent="0.25">
      <c r="B71" s="25" t="s">
        <v>0</v>
      </c>
      <c r="C71" s="145" t="s">
        <v>52</v>
      </c>
      <c r="D71" s="145"/>
      <c r="E71" s="145"/>
      <c r="F71" s="22">
        <f>F13</f>
        <v>2203.4700000000003</v>
      </c>
    </row>
    <row r="72" spans="2:6" ht="12.75" customHeight="1" x14ac:dyDescent="0.25">
      <c r="B72" s="29" t="s">
        <v>1</v>
      </c>
      <c r="C72" s="150" t="s">
        <v>53</v>
      </c>
      <c r="D72" s="150"/>
      <c r="E72" s="150"/>
      <c r="F72" s="34">
        <f>F31</f>
        <v>927.88121700000011</v>
      </c>
    </row>
    <row r="73" spans="2:6" ht="12.75" customHeight="1" x14ac:dyDescent="0.25">
      <c r="B73" s="29" t="s">
        <v>2</v>
      </c>
      <c r="C73" s="150" t="s">
        <v>54</v>
      </c>
      <c r="D73" s="150"/>
      <c r="E73" s="150"/>
      <c r="F73" s="34">
        <f>F40</f>
        <v>81.875889558432007</v>
      </c>
    </row>
    <row r="74" spans="2:6" ht="12.75" customHeight="1" x14ac:dyDescent="0.25">
      <c r="B74" s="29" t="s">
        <v>3</v>
      </c>
      <c r="C74" s="150" t="s">
        <v>55</v>
      </c>
      <c r="D74" s="150"/>
      <c r="E74" s="150"/>
      <c r="F74" s="34">
        <f>F54</f>
        <v>238.63580100000004</v>
      </c>
    </row>
    <row r="75" spans="2:6" ht="12.75" customHeight="1" x14ac:dyDescent="0.25">
      <c r="B75" s="29" t="s">
        <v>10</v>
      </c>
      <c r="C75" s="150" t="s">
        <v>56</v>
      </c>
      <c r="D75" s="150"/>
      <c r="E75" s="150"/>
      <c r="F75" s="34">
        <f>F60</f>
        <v>959.86999999999989</v>
      </c>
    </row>
    <row r="76" spans="2:6" ht="12.75" customHeight="1" x14ac:dyDescent="0.25">
      <c r="B76" s="29" t="s">
        <v>11</v>
      </c>
      <c r="C76" s="153" t="s">
        <v>95</v>
      </c>
      <c r="D76" s="154"/>
      <c r="E76" s="155"/>
      <c r="F76" s="34">
        <f>F63</f>
        <v>1517.52</v>
      </c>
    </row>
    <row r="77" spans="2:6" ht="12.75" customHeight="1" x14ac:dyDescent="0.25">
      <c r="B77" s="142" t="s">
        <v>57</v>
      </c>
      <c r="C77" s="142"/>
      <c r="D77" s="142"/>
      <c r="E77" s="142"/>
      <c r="F77" s="35">
        <f>SUM(F71:F76)</f>
        <v>5929.2529075584316</v>
      </c>
    </row>
    <row r="78" spans="2:6" ht="12.75" customHeight="1" x14ac:dyDescent="0.25">
      <c r="B78" s="29" t="s">
        <v>63</v>
      </c>
      <c r="C78" s="150" t="s">
        <v>64</v>
      </c>
      <c r="D78" s="150"/>
      <c r="E78" s="150"/>
      <c r="F78" s="63">
        <f>F69</f>
        <v>2505.7836074139691</v>
      </c>
    </row>
    <row r="79" spans="2:6" x14ac:dyDescent="0.25">
      <c r="B79" s="145" t="s">
        <v>58</v>
      </c>
      <c r="C79" s="145"/>
      <c r="D79" s="145"/>
      <c r="E79" s="145"/>
      <c r="F79" s="35">
        <f>F77+F78</f>
        <v>8435.0365149724003</v>
      </c>
    </row>
    <row r="80" spans="2:6" ht="15" customHeight="1" x14ac:dyDescent="0.25">
      <c r="B80" s="145" t="s">
        <v>65</v>
      </c>
      <c r="C80" s="145"/>
      <c r="D80" s="145"/>
      <c r="E80" s="145"/>
      <c r="F80" s="67">
        <f>F79/220</f>
        <v>38.341075068056362</v>
      </c>
    </row>
    <row r="81" spans="2:15" ht="15" customHeight="1" x14ac:dyDescent="0.25">
      <c r="B81" s="151" t="s">
        <v>67</v>
      </c>
      <c r="C81" s="151"/>
      <c r="D81" s="151"/>
      <c r="E81" s="151"/>
      <c r="F81" s="151"/>
    </row>
    <row r="82" spans="2:15" x14ac:dyDescent="0.25">
      <c r="B82" s="149" t="s">
        <v>81</v>
      </c>
      <c r="C82" s="149"/>
      <c r="D82" s="149"/>
      <c r="E82" s="149"/>
      <c r="F82" s="149"/>
    </row>
    <row r="83" spans="2:15" x14ac:dyDescent="0.25">
      <c r="B83" s="149" t="s">
        <v>66</v>
      </c>
      <c r="C83" s="149"/>
      <c r="D83" s="149"/>
      <c r="E83" s="149"/>
      <c r="F83" s="149"/>
      <c r="G83" s="23"/>
    </row>
    <row r="84" spans="2:15" x14ac:dyDescent="0.25">
      <c r="C84" s="24"/>
    </row>
    <row r="85" spans="2:15" x14ac:dyDescent="0.25">
      <c r="B85" s="1" t="str">
        <f>PO!B35</f>
        <v>São Sebastião do Oeste/MG, 13 de junho de 2025.</v>
      </c>
      <c r="C85" s="24"/>
    </row>
    <row r="86" spans="2:15" x14ac:dyDescent="0.25"/>
    <row r="87" spans="2:15" x14ac:dyDescent="0.25"/>
    <row r="88" spans="2:15" x14ac:dyDescent="0.2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spans="2:15" x14ac:dyDescent="0.25">
      <c r="C89" s="17"/>
      <c r="D89" s="17"/>
      <c r="E89" s="17"/>
      <c r="F89" s="17"/>
      <c r="G89" s="17"/>
      <c r="H89" s="42"/>
      <c r="I89" s="42"/>
      <c r="J89" s="42"/>
      <c r="K89" s="42"/>
      <c r="L89" s="42"/>
      <c r="M89" s="42"/>
      <c r="N89" s="42"/>
      <c r="O89" s="42"/>
    </row>
    <row r="90" spans="2:15" x14ac:dyDescent="0.25">
      <c r="C90" s="75" t="s">
        <v>154</v>
      </c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  <row r="91" spans="2:15" ht="14.4" thickBot="1" x14ac:dyDescent="0.3">
      <c r="C91" s="76" t="s">
        <v>155</v>
      </c>
      <c r="D91" s="17"/>
      <c r="E91" s="17"/>
      <c r="F91" s="17"/>
      <c r="G91" s="17"/>
      <c r="H91" s="20"/>
      <c r="I91" s="20"/>
      <c r="J91" s="20"/>
      <c r="K91" s="20"/>
      <c r="L91" s="20"/>
      <c r="M91" s="20"/>
      <c r="N91" s="20"/>
      <c r="O91" s="20"/>
    </row>
    <row r="92" spans="2:15" x14ac:dyDescent="0.25"/>
  </sheetData>
  <mergeCells count="36">
    <mergeCell ref="B31:E31"/>
    <mergeCell ref="B6:F6"/>
    <mergeCell ref="B7:F7"/>
    <mergeCell ref="B8:F8"/>
    <mergeCell ref="B14:F14"/>
    <mergeCell ref="B15:F15"/>
    <mergeCell ref="C19:E19"/>
    <mergeCell ref="B20:E21"/>
    <mergeCell ref="B27:F27"/>
    <mergeCell ref="C28:E28"/>
    <mergeCell ref="C29:E29"/>
    <mergeCell ref="C30:E30"/>
    <mergeCell ref="C71:E71"/>
    <mergeCell ref="B32:F32"/>
    <mergeCell ref="B41:F41"/>
    <mergeCell ref="B42:F42"/>
    <mergeCell ref="B50:E50"/>
    <mergeCell ref="B51:F51"/>
    <mergeCell ref="B54:E54"/>
    <mergeCell ref="B55:F55"/>
    <mergeCell ref="B60:E60"/>
    <mergeCell ref="B61:F61"/>
    <mergeCell ref="B64:F64"/>
    <mergeCell ref="B70:E70"/>
    <mergeCell ref="B83:F83"/>
    <mergeCell ref="C72:E72"/>
    <mergeCell ref="C73:E73"/>
    <mergeCell ref="C74:E74"/>
    <mergeCell ref="C75:E75"/>
    <mergeCell ref="C76:E76"/>
    <mergeCell ref="B77:E77"/>
    <mergeCell ref="C78:E78"/>
    <mergeCell ref="B79:E79"/>
    <mergeCell ref="B80:E80"/>
    <mergeCell ref="B81:F81"/>
    <mergeCell ref="B82:F8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rstPageNumber="0" fitToWidth="0" fitToHeight="0" orientation="portrait" r:id="rId1"/>
  <headerFooter>
    <oddHeader>&amp;L&amp;G&amp;C&amp;"Arial,Negrito"&amp;20&amp;G</oddHeader>
    <oddFooter xml:space="preserve">&amp;CPraça Padre Altamiro de Faria, 178 – Centro – São Sebastião do Oeste – MG
CEP 35.567-000 – Telefone (37) 3286-1173 – CNPJ 18.308.734/0001-06
E-mail: engenhariaprefsso@gmail.com – Site www.saosebastiaodooeste.mg.gov.br
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6C0D-E844-44E6-8EF6-818BF0C0F60E}">
  <sheetPr codeName="Planilha12">
    <tabColor theme="0"/>
  </sheetPr>
  <dimension ref="A1:AMI102"/>
  <sheetViews>
    <sheetView topLeftCell="A41" workbookViewId="0">
      <selection activeCell="C58" sqref="C58"/>
    </sheetView>
  </sheetViews>
  <sheetFormatPr defaultColWidth="0" defaultRowHeight="13.8" zeroHeight="1" x14ac:dyDescent="0.25"/>
  <cols>
    <col min="1" max="1" width="3.69921875" style="1" customWidth="1"/>
    <col min="2" max="2" width="16" style="1" customWidth="1"/>
    <col min="3" max="3" width="56.19921875" style="1" customWidth="1"/>
    <col min="4" max="4" width="11.3984375" style="1" bestFit="1" customWidth="1"/>
    <col min="5" max="5" width="11.59765625" style="1" bestFit="1" customWidth="1"/>
    <col min="6" max="6" width="20.8984375" style="1" customWidth="1"/>
    <col min="7" max="7" width="15.09765625" style="1" customWidth="1"/>
    <col min="8" max="8" width="10.69921875" style="1" hidden="1" customWidth="1"/>
    <col min="9" max="14" width="8.5" style="1" hidden="1" customWidth="1"/>
    <col min="15" max="24" width="7.09765625" style="1" hidden="1" customWidth="1"/>
    <col min="25" max="1023" width="12.8984375" style="1" hidden="1" customWidth="1"/>
    <col min="1024" max="16384" width="9" style="1" hidden="1"/>
  </cols>
  <sheetData>
    <row r="1" spans="2:8" x14ac:dyDescent="0.25"/>
    <row r="2" spans="2:8" x14ac:dyDescent="0.25"/>
    <row r="3" spans="2:8" x14ac:dyDescent="0.25"/>
    <row r="4" spans="2:8" x14ac:dyDescent="0.25"/>
    <row r="5" spans="2:8" x14ac:dyDescent="0.25"/>
    <row r="6" spans="2:8" ht="71.25" customHeight="1" x14ac:dyDescent="0.25">
      <c r="B6" s="134" t="s">
        <v>166</v>
      </c>
      <c r="C6" s="135"/>
      <c r="D6" s="135"/>
      <c r="E6" s="135"/>
      <c r="F6" s="136"/>
    </row>
    <row r="7" spans="2:8" ht="37.5" customHeight="1" x14ac:dyDescent="0.25">
      <c r="B7" s="152" t="s">
        <v>223</v>
      </c>
      <c r="C7" s="152"/>
      <c r="D7" s="152"/>
      <c r="E7" s="152"/>
      <c r="F7" s="152"/>
    </row>
    <row r="8" spans="2:8" ht="12.75" customHeight="1" x14ac:dyDescent="0.25">
      <c r="B8" s="140" t="s">
        <v>4</v>
      </c>
      <c r="C8" s="140"/>
      <c r="D8" s="140"/>
      <c r="E8" s="140"/>
      <c r="F8" s="140"/>
    </row>
    <row r="9" spans="2:8" ht="12.75" customHeight="1" x14ac:dyDescent="0.25">
      <c r="B9" s="25">
        <v>1</v>
      </c>
      <c r="C9" s="26" t="s">
        <v>5</v>
      </c>
      <c r="D9" s="26" t="s">
        <v>6</v>
      </c>
      <c r="E9" s="26" t="s">
        <v>7</v>
      </c>
      <c r="F9" s="27" t="s">
        <v>8</v>
      </c>
      <c r="G9" s="32"/>
      <c r="H9" s="28"/>
    </row>
    <row r="10" spans="2:8" ht="12.75" customHeight="1" x14ac:dyDescent="0.25">
      <c r="B10" s="29" t="s">
        <v>0</v>
      </c>
      <c r="C10" s="30" t="s">
        <v>9</v>
      </c>
      <c r="D10" s="30"/>
      <c r="E10" s="30"/>
      <c r="F10" s="31">
        <v>1574.89</v>
      </c>
      <c r="G10" s="32"/>
      <c r="H10" s="28"/>
    </row>
    <row r="11" spans="2:8" ht="30" customHeight="1" x14ac:dyDescent="0.25">
      <c r="B11" s="29" t="s">
        <v>1</v>
      </c>
      <c r="C11" s="50" t="s">
        <v>136</v>
      </c>
      <c r="D11" s="26"/>
      <c r="E11" s="37">
        <v>0.4</v>
      </c>
      <c r="F11" s="31">
        <f>ROUND(E11*1518,2)</f>
        <v>607.20000000000005</v>
      </c>
      <c r="G11" s="32"/>
      <c r="H11" s="28"/>
    </row>
    <row r="12" spans="2:8" ht="12.75" customHeight="1" x14ac:dyDescent="0.25">
      <c r="B12" s="29"/>
      <c r="C12" s="30"/>
      <c r="D12" s="33"/>
      <c r="E12" s="34"/>
      <c r="F12" s="31"/>
    </row>
    <row r="13" spans="2:8" ht="12.75" customHeight="1" x14ac:dyDescent="0.25">
      <c r="B13" s="26"/>
      <c r="C13" s="26" t="s">
        <v>14</v>
      </c>
      <c r="D13" s="26"/>
      <c r="E13" s="26"/>
      <c r="F13" s="35">
        <f>SUM(F10:F11)</f>
        <v>2182.09</v>
      </c>
    </row>
    <row r="14" spans="2:8" ht="12.75" customHeight="1" x14ac:dyDescent="0.25">
      <c r="B14" s="140" t="s">
        <v>91</v>
      </c>
      <c r="C14" s="140"/>
      <c r="D14" s="140"/>
      <c r="E14" s="140"/>
      <c r="F14" s="140"/>
    </row>
    <row r="15" spans="2:8" ht="12.75" customHeight="1" x14ac:dyDescent="0.25">
      <c r="B15" s="141" t="s">
        <v>15</v>
      </c>
      <c r="C15" s="141"/>
      <c r="D15" s="141"/>
      <c r="E15" s="141"/>
      <c r="F15" s="141"/>
    </row>
    <row r="16" spans="2:8" ht="12.75" customHeight="1" x14ac:dyDescent="0.25">
      <c r="B16" s="36">
        <v>42737</v>
      </c>
      <c r="C16" s="43" t="s">
        <v>16</v>
      </c>
      <c r="D16" s="26"/>
      <c r="E16" s="25" t="s">
        <v>6</v>
      </c>
      <c r="F16" s="27" t="s">
        <v>8</v>
      </c>
    </row>
    <row r="17" spans="2:6" ht="12.75" customHeight="1" x14ac:dyDescent="0.25">
      <c r="B17" s="29" t="s">
        <v>0</v>
      </c>
      <c r="C17" s="30" t="s">
        <v>17</v>
      </c>
      <c r="D17" s="30"/>
      <c r="E17" s="37">
        <v>8.3299999999999999E-2</v>
      </c>
      <c r="F17" s="34">
        <f>E17*F13</f>
        <v>181.76809700000001</v>
      </c>
    </row>
    <row r="18" spans="2:6" ht="12.75" customHeight="1" x14ac:dyDescent="0.25">
      <c r="B18" s="29" t="s">
        <v>1</v>
      </c>
      <c r="C18" s="30" t="s">
        <v>18</v>
      </c>
      <c r="D18" s="30"/>
      <c r="E18" s="37">
        <v>2.7799999999999998E-2</v>
      </c>
      <c r="F18" s="34">
        <f>E18*F13</f>
        <v>60.662101999999997</v>
      </c>
    </row>
    <row r="19" spans="2:6" ht="12.75" customHeight="1" x14ac:dyDescent="0.25">
      <c r="B19" s="26"/>
      <c r="C19" s="142" t="s">
        <v>19</v>
      </c>
      <c r="D19" s="142"/>
      <c r="E19" s="142"/>
      <c r="F19" s="35">
        <f>SUM(F17:F18)</f>
        <v>242.43019900000002</v>
      </c>
    </row>
    <row r="20" spans="2:6" ht="12.75" customHeight="1" x14ac:dyDescent="0.25">
      <c r="B20" s="141" t="s">
        <v>20</v>
      </c>
      <c r="C20" s="141"/>
      <c r="D20" s="141"/>
      <c r="E20" s="141"/>
      <c r="F20" s="44" t="s">
        <v>21</v>
      </c>
    </row>
    <row r="21" spans="2:6" ht="12.75" customHeight="1" x14ac:dyDescent="0.25">
      <c r="B21" s="141"/>
      <c r="C21" s="141"/>
      <c r="D21" s="141"/>
      <c r="E21" s="141"/>
      <c r="F21" s="27">
        <f>F13</f>
        <v>2182.09</v>
      </c>
    </row>
    <row r="22" spans="2:6" ht="12.75" customHeight="1" x14ac:dyDescent="0.25">
      <c r="B22" s="36">
        <v>42768</v>
      </c>
      <c r="C22" s="26" t="s">
        <v>22</v>
      </c>
      <c r="D22" s="26"/>
      <c r="E22" s="25" t="s">
        <v>6</v>
      </c>
      <c r="F22" s="27" t="s">
        <v>8</v>
      </c>
    </row>
    <row r="23" spans="2:6" ht="12.75" customHeight="1" x14ac:dyDescent="0.25">
      <c r="B23" s="29" t="s">
        <v>0</v>
      </c>
      <c r="C23" s="30" t="s">
        <v>23</v>
      </c>
      <c r="D23" s="30"/>
      <c r="E23" s="37">
        <v>0.2</v>
      </c>
      <c r="F23" s="34">
        <f>$F$21*E23</f>
        <v>436.41800000000006</v>
      </c>
    </row>
    <row r="24" spans="2:6" ht="12.75" customHeight="1" x14ac:dyDescent="0.25">
      <c r="B24" s="29" t="s">
        <v>2</v>
      </c>
      <c r="C24" s="30" t="s">
        <v>59</v>
      </c>
      <c r="D24" s="30"/>
      <c r="E24" s="33">
        <v>0.03</v>
      </c>
      <c r="F24" s="31">
        <f>$F$21*E24</f>
        <v>65.462699999999998</v>
      </c>
    </row>
    <row r="25" spans="2:6" ht="12.75" customHeight="1" x14ac:dyDescent="0.25">
      <c r="B25" s="29" t="s">
        <v>13</v>
      </c>
      <c r="C25" s="30" t="s">
        <v>24</v>
      </c>
      <c r="D25" s="30"/>
      <c r="E25" s="37">
        <v>0.08</v>
      </c>
      <c r="F25" s="34">
        <f>$F$21*E25</f>
        <v>174.56720000000001</v>
      </c>
    </row>
    <row r="26" spans="2:6" ht="12.75" customHeight="1" x14ac:dyDescent="0.25">
      <c r="B26" s="26"/>
      <c r="C26" s="26" t="s">
        <v>19</v>
      </c>
      <c r="D26" s="26"/>
      <c r="E26" s="38">
        <f>SUM(E23:E25)</f>
        <v>0.31</v>
      </c>
      <c r="F26" s="35">
        <f>SUM(F23:F25)</f>
        <v>676.44790000000012</v>
      </c>
    </row>
    <row r="27" spans="2:6" ht="12.75" customHeight="1" x14ac:dyDescent="0.25">
      <c r="B27" s="133" t="s">
        <v>25</v>
      </c>
      <c r="C27" s="133"/>
      <c r="D27" s="133"/>
      <c r="E27" s="133"/>
      <c r="F27" s="133"/>
    </row>
    <row r="28" spans="2:6" ht="12.75" customHeight="1" x14ac:dyDescent="0.25">
      <c r="B28" s="45">
        <v>2</v>
      </c>
      <c r="C28" s="143" t="s">
        <v>26</v>
      </c>
      <c r="D28" s="143"/>
      <c r="E28" s="143"/>
      <c r="F28" s="46" t="s">
        <v>27</v>
      </c>
    </row>
    <row r="29" spans="2:6" ht="12.75" customHeight="1" x14ac:dyDescent="0.25">
      <c r="B29" s="47">
        <v>42737</v>
      </c>
      <c r="C29" s="144" t="str">
        <f>C16</f>
        <v>13º Salário, Férias e Adicional de Férias</v>
      </c>
      <c r="D29" s="144"/>
      <c r="E29" s="144"/>
      <c r="F29" s="48">
        <f>F19</f>
        <v>242.43019900000002</v>
      </c>
    </row>
    <row r="30" spans="2:6" ht="12.75" customHeight="1" x14ac:dyDescent="0.25">
      <c r="B30" s="47">
        <v>42768</v>
      </c>
      <c r="C30" s="144" t="str">
        <f>C22</f>
        <v>GPS, FGTS e outras contribuições</v>
      </c>
      <c r="D30" s="144"/>
      <c r="E30" s="144"/>
      <c r="F30" s="48">
        <f>F26</f>
        <v>676.44790000000012</v>
      </c>
    </row>
    <row r="31" spans="2:6" ht="12.75" customHeight="1" x14ac:dyDescent="0.25">
      <c r="B31" s="133" t="s">
        <v>19</v>
      </c>
      <c r="C31" s="133"/>
      <c r="D31" s="133"/>
      <c r="E31" s="133"/>
      <c r="F31" s="49">
        <f>SUM(F29:F30)</f>
        <v>918.87809900000013</v>
      </c>
    </row>
    <row r="32" spans="2:6" ht="12.75" customHeight="1" x14ac:dyDescent="0.25">
      <c r="B32" s="140" t="s">
        <v>28</v>
      </c>
      <c r="C32" s="140"/>
      <c r="D32" s="140"/>
      <c r="E32" s="140"/>
      <c r="F32" s="140"/>
    </row>
    <row r="33" spans="2:6" ht="19.5" customHeight="1" x14ac:dyDescent="0.25">
      <c r="B33" s="25">
        <v>3</v>
      </c>
      <c r="C33" s="26" t="s">
        <v>29</v>
      </c>
      <c r="D33" s="26"/>
      <c r="E33" s="26" t="s">
        <v>6</v>
      </c>
      <c r="F33" s="27" t="s">
        <v>8</v>
      </c>
    </row>
    <row r="34" spans="2:6" ht="19.5" customHeight="1" x14ac:dyDescent="0.25">
      <c r="B34" s="29" t="s">
        <v>0</v>
      </c>
      <c r="C34" s="30" t="s">
        <v>30</v>
      </c>
      <c r="D34" s="30"/>
      <c r="E34" s="39">
        <v>4.1999999999999997E-3</v>
      </c>
      <c r="F34" s="34">
        <f>$F$13*E34</f>
        <v>9.1647780000000001</v>
      </c>
    </row>
    <row r="35" spans="2:6" ht="24.75" customHeight="1" x14ac:dyDescent="0.25">
      <c r="B35" s="29" t="s">
        <v>1</v>
      </c>
      <c r="C35" s="30" t="s">
        <v>31</v>
      </c>
      <c r="D35" s="30"/>
      <c r="E35" s="39">
        <f>0.08*E34</f>
        <v>3.3599999999999998E-4</v>
      </c>
      <c r="F35" s="22">
        <f>F13*E35</f>
        <v>0.73318223999999999</v>
      </c>
    </row>
    <row r="36" spans="2:6" x14ac:dyDescent="0.25">
      <c r="B36" s="29" t="s">
        <v>2</v>
      </c>
      <c r="C36" s="50" t="s">
        <v>32</v>
      </c>
      <c r="D36" s="30"/>
      <c r="E36" s="39">
        <f>E34+(0.5*E34)*8%*E34</f>
        <v>4.2007056000000001E-3</v>
      </c>
      <c r="F36" s="34">
        <f>F13*E36</f>
        <v>9.1663176827040012</v>
      </c>
    </row>
    <row r="37" spans="2:6" ht="28.5" customHeight="1" x14ac:dyDescent="0.25">
      <c r="B37" s="29" t="s">
        <v>3</v>
      </c>
      <c r="C37" s="50" t="s">
        <v>33</v>
      </c>
      <c r="D37" s="30"/>
      <c r="E37" s="39">
        <v>1.9400000000000001E-2</v>
      </c>
      <c r="F37" s="34">
        <f>($F$13)*E37</f>
        <v>42.332546000000001</v>
      </c>
    </row>
    <row r="38" spans="2:6" x14ac:dyDescent="0.25">
      <c r="B38" s="29" t="s">
        <v>10</v>
      </c>
      <c r="C38" s="50" t="s">
        <v>34</v>
      </c>
      <c r="D38" s="30"/>
      <c r="E38" s="39">
        <f>E26*E37</f>
        <v>6.0140000000000002E-3</v>
      </c>
      <c r="F38" s="34">
        <f>F13*E38</f>
        <v>13.123089260000002</v>
      </c>
    </row>
    <row r="39" spans="2:6" x14ac:dyDescent="0.25">
      <c r="B39" s="29" t="s">
        <v>11</v>
      </c>
      <c r="C39" s="50" t="s">
        <v>32</v>
      </c>
      <c r="D39" s="30"/>
      <c r="E39" s="39">
        <v>0.5</v>
      </c>
      <c r="F39" s="34">
        <f>E39*F38</f>
        <v>6.5615446300000011</v>
      </c>
    </row>
    <row r="40" spans="2:6" ht="12.75" customHeight="1" x14ac:dyDescent="0.25">
      <c r="B40" s="26"/>
      <c r="C40" s="26" t="s">
        <v>19</v>
      </c>
      <c r="D40" s="26"/>
      <c r="E40" s="40"/>
      <c r="F40" s="35">
        <f>SUM(F34:F39)</f>
        <v>81.081457812704002</v>
      </c>
    </row>
    <row r="41" spans="2:6" ht="12.75" customHeight="1" x14ac:dyDescent="0.25">
      <c r="B41" s="140" t="s">
        <v>89</v>
      </c>
      <c r="C41" s="140"/>
      <c r="D41" s="140"/>
      <c r="E41" s="140"/>
      <c r="F41" s="140"/>
    </row>
    <row r="42" spans="2:6" ht="12.75" customHeight="1" x14ac:dyDescent="0.25">
      <c r="B42" s="141" t="s">
        <v>35</v>
      </c>
      <c r="C42" s="141"/>
      <c r="D42" s="141"/>
      <c r="E42" s="141"/>
      <c r="F42" s="141"/>
    </row>
    <row r="43" spans="2:6" ht="12.75" customHeight="1" x14ac:dyDescent="0.25">
      <c r="B43" s="51">
        <v>42739</v>
      </c>
      <c r="C43" s="52" t="s">
        <v>36</v>
      </c>
      <c r="D43" s="52"/>
      <c r="E43" s="52" t="s">
        <v>6</v>
      </c>
      <c r="F43" s="52" t="s">
        <v>27</v>
      </c>
    </row>
    <row r="44" spans="2:6" ht="12.75" customHeight="1" x14ac:dyDescent="0.25">
      <c r="B44" s="56" t="s">
        <v>0</v>
      </c>
      <c r="C44" s="53" t="s">
        <v>37</v>
      </c>
      <c r="D44" s="53"/>
      <c r="E44" s="54">
        <v>9.0899999999999995E-2</v>
      </c>
      <c r="F44" s="22">
        <f>$F$13*E44</f>
        <v>198.35198099999999</v>
      </c>
    </row>
    <row r="45" spans="2:6" ht="12.75" customHeight="1" x14ac:dyDescent="0.25">
      <c r="B45" s="56" t="s">
        <v>1</v>
      </c>
      <c r="C45" s="53" t="s">
        <v>36</v>
      </c>
      <c r="D45" s="53"/>
      <c r="E45" s="54">
        <v>1.66E-2</v>
      </c>
      <c r="F45" s="22">
        <f>$F$13*E45</f>
        <v>36.222694000000004</v>
      </c>
    </row>
    <row r="46" spans="2:6" ht="12.75" customHeight="1" x14ac:dyDescent="0.25">
      <c r="B46" s="56" t="s">
        <v>2</v>
      </c>
      <c r="C46" s="53" t="s">
        <v>38</v>
      </c>
      <c r="D46" s="53"/>
      <c r="E46" s="54">
        <v>2.0000000000000001E-4</v>
      </c>
      <c r="F46" s="22">
        <f>$F$13*E46</f>
        <v>0.43641800000000003</v>
      </c>
    </row>
    <row r="47" spans="2:6" ht="12.75" customHeight="1" x14ac:dyDescent="0.25">
      <c r="B47" s="56" t="s">
        <v>3</v>
      </c>
      <c r="C47" s="53" t="s">
        <v>39</v>
      </c>
      <c r="D47" s="53"/>
      <c r="E47" s="54">
        <v>2.9999999999999997E-4</v>
      </c>
      <c r="F47" s="22">
        <f>$F$13*E47</f>
        <v>0.65462699999999996</v>
      </c>
    </row>
    <row r="48" spans="2:6" ht="12.75" customHeight="1" x14ac:dyDescent="0.25">
      <c r="B48" s="56" t="s">
        <v>10</v>
      </c>
      <c r="C48" s="53" t="s">
        <v>40</v>
      </c>
      <c r="D48" s="53"/>
      <c r="E48" s="54">
        <v>2.9999999999999997E-4</v>
      </c>
      <c r="F48" s="22">
        <f>$F$13*E48</f>
        <v>0.65462699999999996</v>
      </c>
    </row>
    <row r="49" spans="2:7" ht="12.75" customHeight="1" x14ac:dyDescent="0.25">
      <c r="B49" s="56" t="s">
        <v>11</v>
      </c>
      <c r="C49" s="53" t="s">
        <v>12</v>
      </c>
      <c r="D49" s="53"/>
      <c r="E49" s="53"/>
      <c r="F49" s="22">
        <f t="shared" ref="F49" si="0">$F$13*E49</f>
        <v>0</v>
      </c>
    </row>
    <row r="50" spans="2:7" ht="12.75" customHeight="1" x14ac:dyDescent="0.25">
      <c r="B50" s="146" t="s">
        <v>19</v>
      </c>
      <c r="C50" s="146"/>
      <c r="D50" s="146"/>
      <c r="E50" s="146"/>
      <c r="F50" s="55">
        <f>SUM(F44:F49)</f>
        <v>236.32034700000003</v>
      </c>
    </row>
    <row r="51" spans="2:7" ht="12.75" customHeight="1" x14ac:dyDescent="0.25">
      <c r="B51" s="133" t="s">
        <v>41</v>
      </c>
      <c r="C51" s="133"/>
      <c r="D51" s="133"/>
      <c r="E51" s="133"/>
      <c r="F51" s="133"/>
    </row>
    <row r="52" spans="2:7" ht="12.75" customHeight="1" x14ac:dyDescent="0.25">
      <c r="B52" s="56">
        <v>4</v>
      </c>
      <c r="C52" s="56" t="s">
        <v>42</v>
      </c>
      <c r="D52" s="56"/>
      <c r="E52" s="56"/>
      <c r="F52" s="57" t="s">
        <v>27</v>
      </c>
    </row>
    <row r="53" spans="2:7" ht="12.75" customHeight="1" x14ac:dyDescent="0.25">
      <c r="B53" s="58">
        <v>42739</v>
      </c>
      <c r="C53" s="56" t="str">
        <f>C43</f>
        <v>Ausências Legais</v>
      </c>
      <c r="D53" s="56"/>
      <c r="E53" s="56"/>
      <c r="F53" s="59">
        <f>F50</f>
        <v>236.32034700000003</v>
      </c>
    </row>
    <row r="54" spans="2:7" ht="12.75" customHeight="1" x14ac:dyDescent="0.25">
      <c r="B54" s="141" t="s">
        <v>43</v>
      </c>
      <c r="C54" s="141"/>
      <c r="D54" s="141"/>
      <c r="E54" s="141"/>
      <c r="F54" s="60">
        <f>SUM(F53:F53)</f>
        <v>236.32034700000003</v>
      </c>
    </row>
    <row r="55" spans="2:7" ht="12.75" customHeight="1" x14ac:dyDescent="0.25">
      <c r="B55" s="147" t="s">
        <v>90</v>
      </c>
      <c r="C55" s="148"/>
      <c r="D55" s="148"/>
      <c r="E55" s="148"/>
      <c r="F55" s="148"/>
    </row>
    <row r="56" spans="2:7" ht="12.75" customHeight="1" x14ac:dyDescent="0.25">
      <c r="B56" s="25">
        <v>5</v>
      </c>
      <c r="C56" s="25"/>
      <c r="D56" s="25"/>
      <c r="E56" s="25"/>
      <c r="F56" s="27" t="s">
        <v>8</v>
      </c>
      <c r="G56" s="41"/>
    </row>
    <row r="57" spans="2:7" ht="12.75" customHeight="1" x14ac:dyDescent="0.25">
      <c r="B57" s="29" t="s">
        <v>0</v>
      </c>
      <c r="C57" s="29" t="s">
        <v>44</v>
      </c>
      <c r="D57" s="29"/>
      <c r="E57" s="37"/>
      <c r="F57" s="61">
        <v>155.19999999999999</v>
      </c>
      <c r="G57" s="41"/>
    </row>
    <row r="58" spans="2:7" ht="12.75" customHeight="1" x14ac:dyDescent="0.25">
      <c r="B58" s="29" t="s">
        <v>1</v>
      </c>
      <c r="C58" s="29" t="s">
        <v>238</v>
      </c>
      <c r="D58" s="29"/>
      <c r="E58" s="37"/>
      <c r="F58" s="61">
        <v>163.37</v>
      </c>
      <c r="G58" s="41"/>
    </row>
    <row r="59" spans="2:7" s="74" customFormat="1" ht="12.75" customHeight="1" x14ac:dyDescent="0.25">
      <c r="B59" s="70" t="s">
        <v>2</v>
      </c>
      <c r="C59" s="70" t="s">
        <v>150</v>
      </c>
      <c r="D59" s="70"/>
      <c r="E59" s="71"/>
      <c r="F59" s="72">
        <f>20.33*22</f>
        <v>447.26</v>
      </c>
      <c r="G59" s="73"/>
    </row>
    <row r="60" spans="2:7" s="74" customFormat="1" ht="12.75" customHeight="1" x14ac:dyDescent="0.25">
      <c r="B60" s="70" t="s">
        <v>3</v>
      </c>
      <c r="C60" s="70" t="s">
        <v>148</v>
      </c>
      <c r="D60" s="70"/>
      <c r="E60" s="71"/>
      <c r="F60" s="72">
        <f>265.3/12</f>
        <v>22.108333333333334</v>
      </c>
      <c r="G60" s="73"/>
    </row>
    <row r="61" spans="2:7" s="74" customFormat="1" ht="12.75" customHeight="1" x14ac:dyDescent="0.25">
      <c r="B61" s="70" t="s">
        <v>10</v>
      </c>
      <c r="C61" s="70" t="s">
        <v>149</v>
      </c>
      <c r="D61" s="70"/>
      <c r="E61" s="71"/>
      <c r="F61" s="72">
        <f>265.3/12</f>
        <v>22.108333333333334</v>
      </c>
      <c r="G61" s="73"/>
    </row>
    <row r="62" spans="2:7" s="74" customFormat="1" ht="12.75" customHeight="1" x14ac:dyDescent="0.25">
      <c r="B62" s="70" t="s">
        <v>11</v>
      </c>
      <c r="C62" s="70" t="s">
        <v>151</v>
      </c>
      <c r="D62" s="70"/>
      <c r="E62" s="71"/>
      <c r="F62" s="72">
        <v>265.3</v>
      </c>
      <c r="G62" s="73"/>
    </row>
    <row r="63" spans="2:7" ht="12.75" customHeight="1" x14ac:dyDescent="0.25">
      <c r="B63" s="142" t="s">
        <v>19</v>
      </c>
      <c r="C63" s="142"/>
      <c r="D63" s="142"/>
      <c r="E63" s="142"/>
      <c r="F63" s="62">
        <f>SUM(F57:F62)</f>
        <v>1075.3466666666666</v>
      </c>
      <c r="G63" s="41"/>
    </row>
    <row r="64" spans="2:7" ht="12.75" customHeight="1" x14ac:dyDescent="0.25">
      <c r="B64" s="156" t="s">
        <v>80</v>
      </c>
      <c r="C64" s="157"/>
      <c r="D64" s="157"/>
      <c r="E64" s="157"/>
      <c r="F64" s="158"/>
      <c r="G64" s="41"/>
    </row>
    <row r="65" spans="2:7" ht="12.75" customHeight="1" x14ac:dyDescent="0.25">
      <c r="B65" s="25">
        <v>6</v>
      </c>
      <c r="C65" s="25" t="s">
        <v>61</v>
      </c>
      <c r="D65" s="25" t="s">
        <v>62</v>
      </c>
      <c r="E65" s="25" t="s">
        <v>69</v>
      </c>
      <c r="F65" s="27" t="s">
        <v>84</v>
      </c>
      <c r="G65" s="41"/>
    </row>
    <row r="66" spans="2:7" ht="12.75" customHeight="1" x14ac:dyDescent="0.25">
      <c r="B66" s="29" t="s">
        <v>111</v>
      </c>
      <c r="C66" s="83" t="s">
        <v>110</v>
      </c>
      <c r="D66" s="29">
        <v>12</v>
      </c>
      <c r="E66" s="63">
        <v>126.46</v>
      </c>
      <c r="F66" s="62">
        <f>E66*D66</f>
        <v>1517.52</v>
      </c>
    </row>
    <row r="67" spans="2:7" ht="12.75" customHeight="1" x14ac:dyDescent="0.25">
      <c r="B67" s="148" t="s">
        <v>60</v>
      </c>
      <c r="C67" s="148"/>
      <c r="D67" s="148"/>
      <c r="E67" s="148"/>
      <c r="F67" s="148"/>
    </row>
    <row r="68" spans="2:7" ht="12.75" customHeight="1" x14ac:dyDescent="0.25">
      <c r="B68" s="25">
        <v>7</v>
      </c>
      <c r="C68" s="26" t="s">
        <v>46</v>
      </c>
      <c r="D68" s="26" t="s">
        <v>47</v>
      </c>
      <c r="E68" s="25" t="s">
        <v>6</v>
      </c>
      <c r="F68" s="27" t="s">
        <v>8</v>
      </c>
    </row>
    <row r="69" spans="2:7" ht="12.75" customHeight="1" x14ac:dyDescent="0.25">
      <c r="B69" s="29" t="s">
        <v>0</v>
      </c>
      <c r="C69" s="30" t="s">
        <v>48</v>
      </c>
      <c r="D69" s="64">
        <f>F63+F54+F40+F31+F13+F66</f>
        <v>6011.2365704793719</v>
      </c>
      <c r="E69" s="65">
        <v>7.0000000000000007E-2</v>
      </c>
      <c r="F69" s="31">
        <f>D69*E69</f>
        <v>420.78655993355608</v>
      </c>
    </row>
    <row r="70" spans="2:7" ht="12.75" customHeight="1" x14ac:dyDescent="0.25">
      <c r="B70" s="29" t="s">
        <v>1</v>
      </c>
      <c r="C70" s="30" t="s">
        <v>49</v>
      </c>
      <c r="D70" s="64">
        <f>D69+F69</f>
        <v>6432.0231304129284</v>
      </c>
      <c r="E70" s="66">
        <v>0.17</v>
      </c>
      <c r="F70" s="31">
        <f>D70*E70</f>
        <v>1093.443932170198</v>
      </c>
    </row>
    <row r="71" spans="2:7" ht="12.75" customHeight="1" x14ac:dyDescent="0.25">
      <c r="B71" s="29" t="s">
        <v>2</v>
      </c>
      <c r="C71" s="30" t="s">
        <v>50</v>
      </c>
      <c r="D71" s="31">
        <f>ROUND((F80+F69+F70)/(1-E71),2)</f>
        <v>8551.67</v>
      </c>
      <c r="E71" s="65">
        <v>0.12</v>
      </c>
      <c r="F71" s="31">
        <f>D71*E71</f>
        <v>1026.2003999999999</v>
      </c>
    </row>
    <row r="72" spans="2:7" ht="12.75" customHeight="1" x14ac:dyDescent="0.25">
      <c r="B72" s="26"/>
      <c r="C72" s="26" t="s">
        <v>19</v>
      </c>
      <c r="D72" s="26"/>
      <c r="E72" s="38"/>
      <c r="F72" s="35">
        <f>SUM(F69:F71)</f>
        <v>2540.4308921037536</v>
      </c>
    </row>
    <row r="73" spans="2:7" ht="12.75" customHeight="1" x14ac:dyDescent="0.25">
      <c r="B73" s="141" t="s">
        <v>51</v>
      </c>
      <c r="C73" s="141"/>
      <c r="D73" s="141"/>
      <c r="E73" s="141"/>
      <c r="F73" s="27" t="s">
        <v>8</v>
      </c>
    </row>
    <row r="74" spans="2:7" ht="12.75" customHeight="1" x14ac:dyDescent="0.25">
      <c r="B74" s="25" t="s">
        <v>0</v>
      </c>
      <c r="C74" s="145" t="s">
        <v>52</v>
      </c>
      <c r="D74" s="145"/>
      <c r="E74" s="145"/>
      <c r="F74" s="22">
        <f>F13</f>
        <v>2182.09</v>
      </c>
    </row>
    <row r="75" spans="2:7" ht="12.75" customHeight="1" x14ac:dyDescent="0.25">
      <c r="B75" s="29" t="s">
        <v>1</v>
      </c>
      <c r="C75" s="150" t="s">
        <v>53</v>
      </c>
      <c r="D75" s="150"/>
      <c r="E75" s="150"/>
      <c r="F75" s="34">
        <f>F31</f>
        <v>918.87809900000013</v>
      </c>
    </row>
    <row r="76" spans="2:7" ht="12.75" customHeight="1" x14ac:dyDescent="0.25">
      <c r="B76" s="29" t="s">
        <v>2</v>
      </c>
      <c r="C76" s="150" t="s">
        <v>54</v>
      </c>
      <c r="D76" s="150"/>
      <c r="E76" s="150"/>
      <c r="F76" s="34">
        <f>F40</f>
        <v>81.081457812704002</v>
      </c>
    </row>
    <row r="77" spans="2:7" ht="12.75" customHeight="1" x14ac:dyDescent="0.25">
      <c r="B77" s="29" t="s">
        <v>3</v>
      </c>
      <c r="C77" s="150" t="s">
        <v>55</v>
      </c>
      <c r="D77" s="150"/>
      <c r="E77" s="150"/>
      <c r="F77" s="34">
        <f>F54</f>
        <v>236.32034700000003</v>
      </c>
    </row>
    <row r="78" spans="2:7" ht="12.75" customHeight="1" x14ac:dyDescent="0.25">
      <c r="B78" s="29" t="s">
        <v>10</v>
      </c>
      <c r="C78" s="150" t="s">
        <v>56</v>
      </c>
      <c r="D78" s="150"/>
      <c r="E78" s="150"/>
      <c r="F78" s="34">
        <f>F63</f>
        <v>1075.3466666666666</v>
      </c>
    </row>
    <row r="79" spans="2:7" ht="12.75" customHeight="1" x14ac:dyDescent="0.25">
      <c r="B79" s="29" t="s">
        <v>11</v>
      </c>
      <c r="C79" s="153" t="s">
        <v>95</v>
      </c>
      <c r="D79" s="154"/>
      <c r="E79" s="155"/>
      <c r="F79" s="34">
        <f>F66</f>
        <v>1517.52</v>
      </c>
    </row>
    <row r="80" spans="2:7" ht="12.75" customHeight="1" x14ac:dyDescent="0.25">
      <c r="B80" s="142" t="s">
        <v>57</v>
      </c>
      <c r="C80" s="142"/>
      <c r="D80" s="142"/>
      <c r="E80" s="142"/>
      <c r="F80" s="35">
        <f>SUM(F74:F79)</f>
        <v>6011.2365704793701</v>
      </c>
    </row>
    <row r="81" spans="2:15" ht="12.75" customHeight="1" x14ac:dyDescent="0.25">
      <c r="B81" s="29" t="s">
        <v>63</v>
      </c>
      <c r="C81" s="150" t="s">
        <v>64</v>
      </c>
      <c r="D81" s="150"/>
      <c r="E81" s="150"/>
      <c r="F81" s="63">
        <f>F72</f>
        <v>2540.4308921037536</v>
      </c>
    </row>
    <row r="82" spans="2:15" x14ac:dyDescent="0.25">
      <c r="B82" s="145" t="s">
        <v>58</v>
      </c>
      <c r="C82" s="145"/>
      <c r="D82" s="145"/>
      <c r="E82" s="145"/>
      <c r="F82" s="35">
        <f>F80+F81</f>
        <v>8551.6674625831238</v>
      </c>
    </row>
    <row r="83" spans="2:15" ht="15" customHeight="1" x14ac:dyDescent="0.25">
      <c r="B83" s="145" t="s">
        <v>65</v>
      </c>
      <c r="C83" s="145"/>
      <c r="D83" s="145"/>
      <c r="E83" s="145"/>
      <c r="F83" s="67">
        <f>F82/220</f>
        <v>38.871215739014197</v>
      </c>
    </row>
    <row r="84" spans="2:15" ht="15" customHeight="1" x14ac:dyDescent="0.25">
      <c r="B84" s="151" t="s">
        <v>67</v>
      </c>
      <c r="C84" s="151"/>
      <c r="D84" s="151"/>
      <c r="E84" s="151"/>
      <c r="F84" s="151"/>
    </row>
    <row r="85" spans="2:15" x14ac:dyDescent="0.25">
      <c r="B85" s="149" t="s">
        <v>81</v>
      </c>
      <c r="C85" s="149"/>
      <c r="D85" s="149"/>
      <c r="E85" s="149"/>
      <c r="F85" s="149"/>
    </row>
    <row r="86" spans="2:15" x14ac:dyDescent="0.25">
      <c r="B86" s="149" t="s">
        <v>66</v>
      </c>
      <c r="C86" s="149"/>
      <c r="D86" s="149"/>
      <c r="E86" s="149"/>
      <c r="F86" s="149"/>
      <c r="G86" s="23"/>
    </row>
    <row r="87" spans="2:15" x14ac:dyDescent="0.25">
      <c r="C87" s="24"/>
    </row>
    <row r="88" spans="2:15" x14ac:dyDescent="0.25">
      <c r="B88" s="1" t="str">
        <f>PO!B35</f>
        <v>São Sebastião do Oeste/MG, 13 de junho de 2025.</v>
      </c>
      <c r="C88" s="24"/>
    </row>
    <row r="89" spans="2:15" x14ac:dyDescent="0.25"/>
    <row r="90" spans="2:15" x14ac:dyDescent="0.25"/>
    <row r="91" spans="2:15" x14ac:dyDescent="0.25"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</row>
    <row r="92" spans="2:15" x14ac:dyDescent="0.25">
      <c r="C92" s="17"/>
      <c r="D92" s="17"/>
      <c r="E92" s="17"/>
      <c r="F92" s="17"/>
      <c r="G92" s="17"/>
      <c r="H92" s="42"/>
      <c r="I92" s="42"/>
      <c r="J92" s="42"/>
      <c r="K92" s="42"/>
      <c r="L92" s="42"/>
      <c r="M92" s="42"/>
      <c r="N92" s="42"/>
      <c r="O92" s="42"/>
    </row>
    <row r="93" spans="2:15" x14ac:dyDescent="0.25">
      <c r="C93" s="75" t="s">
        <v>154</v>
      </c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</row>
    <row r="94" spans="2:15" ht="14.4" thickBot="1" x14ac:dyDescent="0.3">
      <c r="C94" s="76" t="s">
        <v>155</v>
      </c>
      <c r="D94" s="17"/>
      <c r="E94" s="17"/>
      <c r="F94" s="17"/>
      <c r="G94" s="17"/>
      <c r="H94" s="20"/>
      <c r="I94" s="20"/>
      <c r="J94" s="20"/>
      <c r="K94" s="20"/>
      <c r="L94" s="20"/>
      <c r="M94" s="20"/>
      <c r="N94" s="20"/>
      <c r="O94" s="20"/>
    </row>
    <row r="95" spans="2:15" x14ac:dyDescent="0.25"/>
    <row r="96" spans="2:15" x14ac:dyDescent="0.25"/>
    <row r="97" x14ac:dyDescent="0.25"/>
    <row r="98" x14ac:dyDescent="0.25"/>
    <row r="99" x14ac:dyDescent="0.25"/>
    <row r="100" x14ac:dyDescent="0.25"/>
    <row r="101" x14ac:dyDescent="0.25"/>
    <row r="102" x14ac:dyDescent="0.25"/>
  </sheetData>
  <mergeCells count="36">
    <mergeCell ref="B31:E31"/>
    <mergeCell ref="B6:F6"/>
    <mergeCell ref="B7:F7"/>
    <mergeCell ref="B8:F8"/>
    <mergeCell ref="B14:F14"/>
    <mergeCell ref="B15:F15"/>
    <mergeCell ref="C19:E19"/>
    <mergeCell ref="B20:E21"/>
    <mergeCell ref="B27:F27"/>
    <mergeCell ref="C28:E28"/>
    <mergeCell ref="C29:E29"/>
    <mergeCell ref="C30:E30"/>
    <mergeCell ref="C74:E74"/>
    <mergeCell ref="B32:F32"/>
    <mergeCell ref="B41:F41"/>
    <mergeCell ref="B42:F42"/>
    <mergeCell ref="B50:E50"/>
    <mergeCell ref="B51:F51"/>
    <mergeCell ref="B54:E54"/>
    <mergeCell ref="B55:F55"/>
    <mergeCell ref="B63:E63"/>
    <mergeCell ref="B64:F64"/>
    <mergeCell ref="B67:F67"/>
    <mergeCell ref="B73:E73"/>
    <mergeCell ref="B86:F86"/>
    <mergeCell ref="C75:E75"/>
    <mergeCell ref="C76:E76"/>
    <mergeCell ref="C77:E77"/>
    <mergeCell ref="C78:E78"/>
    <mergeCell ref="C79:E79"/>
    <mergeCell ref="B80:E80"/>
    <mergeCell ref="C81:E81"/>
    <mergeCell ref="B82:E82"/>
    <mergeCell ref="B83:E83"/>
    <mergeCell ref="B84:F84"/>
    <mergeCell ref="B85:F8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rstPageNumber="0" fitToWidth="0" fitToHeight="0" orientation="portrait" r:id="rId1"/>
  <headerFooter>
    <oddHeader>&amp;L&amp;G&amp;C&amp;"Arial,Negrito"&amp;20&amp;G</oddHeader>
    <oddFooter xml:space="preserve">&amp;CPraça Padre Altamiro de Faria, 178 – Centro – São Sebastião do Oeste – MG
CEP 35.567-000 – Telefone (37) 3286-1173 – CNPJ 18.308.734/0001-06
E-mail: engenhariaprefsso@gmail.com – Site www.saosebastiaodooeste.mg.gov.br
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71709-B166-40E5-8F8E-B3E86CA92233}">
  <sheetPr codeName="Planilha13">
    <tabColor theme="0"/>
  </sheetPr>
  <dimension ref="A1:AMI113"/>
  <sheetViews>
    <sheetView topLeftCell="A36" workbookViewId="0">
      <selection activeCell="C58" sqref="C58"/>
    </sheetView>
  </sheetViews>
  <sheetFormatPr defaultColWidth="0" defaultRowHeight="13.8" zeroHeight="1" x14ac:dyDescent="0.25"/>
  <cols>
    <col min="1" max="1" width="3.69921875" style="1" customWidth="1"/>
    <col min="2" max="2" width="16" style="1" customWidth="1"/>
    <col min="3" max="3" width="56.19921875" style="1" customWidth="1"/>
    <col min="4" max="4" width="11.3984375" style="1" bestFit="1" customWidth="1"/>
    <col min="5" max="5" width="11.59765625" style="1" bestFit="1" customWidth="1"/>
    <col min="6" max="6" width="20.8984375" style="1" customWidth="1"/>
    <col min="7" max="7" width="15.09765625" style="1" customWidth="1"/>
    <col min="8" max="8" width="10.69921875" style="1" hidden="1" customWidth="1"/>
    <col min="9" max="14" width="8.5" style="1" hidden="1" customWidth="1"/>
    <col min="15" max="24" width="7.09765625" style="1" hidden="1" customWidth="1"/>
    <col min="25" max="1023" width="12.8984375" style="1" hidden="1" customWidth="1"/>
    <col min="1024" max="16384" width="9" style="1" hidden="1"/>
  </cols>
  <sheetData>
    <row r="1" spans="2:8" x14ac:dyDescent="0.25"/>
    <row r="2" spans="2:8" x14ac:dyDescent="0.25"/>
    <row r="3" spans="2:8" x14ac:dyDescent="0.25"/>
    <row r="4" spans="2:8" x14ac:dyDescent="0.25"/>
    <row r="5" spans="2:8" x14ac:dyDescent="0.25"/>
    <row r="6" spans="2:8" ht="71.25" customHeight="1" x14ac:dyDescent="0.25">
      <c r="B6" s="134" t="s">
        <v>167</v>
      </c>
      <c r="C6" s="135"/>
      <c r="D6" s="135"/>
      <c r="E6" s="135"/>
      <c r="F6" s="136"/>
    </row>
    <row r="7" spans="2:8" ht="37.5" customHeight="1" x14ac:dyDescent="0.25">
      <c r="B7" s="152" t="s">
        <v>188</v>
      </c>
      <c r="C7" s="152"/>
      <c r="D7" s="152"/>
      <c r="E7" s="152"/>
      <c r="F7" s="152"/>
    </row>
    <row r="8" spans="2:8" ht="12.75" customHeight="1" x14ac:dyDescent="0.25">
      <c r="B8" s="140" t="s">
        <v>4</v>
      </c>
      <c r="C8" s="140"/>
      <c r="D8" s="140"/>
      <c r="E8" s="140"/>
      <c r="F8" s="140"/>
    </row>
    <row r="9" spans="2:8" ht="12.75" customHeight="1" x14ac:dyDescent="0.25">
      <c r="B9" s="25">
        <v>1</v>
      </c>
      <c r="C9" s="26" t="s">
        <v>5</v>
      </c>
      <c r="D9" s="26" t="s">
        <v>6</v>
      </c>
      <c r="E9" s="26" t="s">
        <v>7</v>
      </c>
      <c r="F9" s="27" t="s">
        <v>8</v>
      </c>
      <c r="G9" s="32"/>
      <c r="H9" s="28"/>
    </row>
    <row r="10" spans="2:8" ht="12.75" customHeight="1" x14ac:dyDescent="0.25">
      <c r="B10" s="29" t="s">
        <v>0</v>
      </c>
      <c r="C10" s="30" t="s">
        <v>9</v>
      </c>
      <c r="D10" s="30"/>
      <c r="E10" s="30"/>
      <c r="F10" s="31">
        <v>1785.34</v>
      </c>
      <c r="G10" s="32"/>
      <c r="H10" s="28"/>
    </row>
    <row r="11" spans="2:8" ht="30" customHeight="1" x14ac:dyDescent="0.25">
      <c r="B11" s="29" t="s">
        <v>1</v>
      </c>
      <c r="C11" s="50" t="s">
        <v>136</v>
      </c>
      <c r="D11" s="26"/>
      <c r="E11" s="37">
        <v>0.4</v>
      </c>
      <c r="F11" s="31">
        <f>ROUND(E11*1518,2)</f>
        <v>607.20000000000005</v>
      </c>
      <c r="G11" s="32"/>
      <c r="H11" s="28"/>
    </row>
    <row r="12" spans="2:8" ht="30" customHeight="1" x14ac:dyDescent="0.25">
      <c r="B12" s="29" t="s">
        <v>1</v>
      </c>
      <c r="C12" s="30" t="s">
        <v>169</v>
      </c>
      <c r="D12" s="30"/>
      <c r="E12" s="39">
        <v>0.2</v>
      </c>
      <c r="F12" s="31">
        <f>E12*((F10/220)*(8.34*220/8))</f>
        <v>372.24338999999998</v>
      </c>
      <c r="G12" s="32"/>
      <c r="H12" s="28"/>
    </row>
    <row r="13" spans="2:8" ht="12.75" customHeight="1" x14ac:dyDescent="0.25">
      <c r="B13" s="29"/>
      <c r="C13" s="30"/>
      <c r="D13" s="33"/>
      <c r="E13" s="34"/>
      <c r="F13" s="31"/>
    </row>
    <row r="14" spans="2:8" ht="12.75" customHeight="1" x14ac:dyDescent="0.25">
      <c r="B14" s="26"/>
      <c r="C14" s="26" t="s">
        <v>14</v>
      </c>
      <c r="D14" s="26"/>
      <c r="E14" s="26"/>
      <c r="F14" s="35">
        <f>SUM(F10:F12)</f>
        <v>2764.7833900000001</v>
      </c>
    </row>
    <row r="15" spans="2:8" ht="12.75" customHeight="1" x14ac:dyDescent="0.25">
      <c r="B15" s="140" t="s">
        <v>91</v>
      </c>
      <c r="C15" s="140"/>
      <c r="D15" s="140"/>
      <c r="E15" s="140"/>
      <c r="F15" s="140"/>
    </row>
    <row r="16" spans="2:8" ht="12.75" customHeight="1" x14ac:dyDescent="0.25">
      <c r="B16" s="141" t="s">
        <v>15</v>
      </c>
      <c r="C16" s="141"/>
      <c r="D16" s="141"/>
      <c r="E16" s="141"/>
      <c r="F16" s="141"/>
    </row>
    <row r="17" spans="2:6" ht="12.75" customHeight="1" x14ac:dyDescent="0.25">
      <c r="B17" s="36">
        <v>42737</v>
      </c>
      <c r="C17" s="43" t="s">
        <v>16</v>
      </c>
      <c r="D17" s="26"/>
      <c r="E17" s="25" t="s">
        <v>6</v>
      </c>
      <c r="F17" s="27" t="s">
        <v>8</v>
      </c>
    </row>
    <row r="18" spans="2:6" ht="12.75" customHeight="1" x14ac:dyDescent="0.25">
      <c r="B18" s="29" t="s">
        <v>0</v>
      </c>
      <c r="C18" s="30" t="s">
        <v>17</v>
      </c>
      <c r="D18" s="30"/>
      <c r="E18" s="37">
        <v>8.3299999999999999E-2</v>
      </c>
      <c r="F18" s="34">
        <f>E18*F14</f>
        <v>230.306456387</v>
      </c>
    </row>
    <row r="19" spans="2:6" ht="12.75" customHeight="1" x14ac:dyDescent="0.25">
      <c r="B19" s="29" t="s">
        <v>1</v>
      </c>
      <c r="C19" s="30" t="s">
        <v>18</v>
      </c>
      <c r="D19" s="30"/>
      <c r="E19" s="37">
        <v>2.7799999999999998E-2</v>
      </c>
      <c r="F19" s="34">
        <f>E19*F14</f>
        <v>76.860978242000002</v>
      </c>
    </row>
    <row r="20" spans="2:6" ht="12.75" customHeight="1" x14ac:dyDescent="0.25">
      <c r="B20" s="26"/>
      <c r="C20" s="142" t="s">
        <v>19</v>
      </c>
      <c r="D20" s="142"/>
      <c r="E20" s="142"/>
      <c r="F20" s="35">
        <f>SUM(F18:F19)</f>
        <v>307.16743462900001</v>
      </c>
    </row>
    <row r="21" spans="2:6" ht="12.75" customHeight="1" x14ac:dyDescent="0.25">
      <c r="B21" s="141" t="s">
        <v>20</v>
      </c>
      <c r="C21" s="141"/>
      <c r="D21" s="141"/>
      <c r="E21" s="141"/>
      <c r="F21" s="44" t="s">
        <v>21</v>
      </c>
    </row>
    <row r="22" spans="2:6" ht="12.75" customHeight="1" x14ac:dyDescent="0.25">
      <c r="B22" s="141"/>
      <c r="C22" s="141"/>
      <c r="D22" s="141"/>
      <c r="E22" s="141"/>
      <c r="F22" s="27">
        <f>F14</f>
        <v>2764.7833900000001</v>
      </c>
    </row>
    <row r="23" spans="2:6" ht="12.75" customHeight="1" x14ac:dyDescent="0.25">
      <c r="B23" s="36">
        <v>42768</v>
      </c>
      <c r="C23" s="26" t="s">
        <v>22</v>
      </c>
      <c r="D23" s="26"/>
      <c r="E23" s="25" t="s">
        <v>6</v>
      </c>
      <c r="F23" s="27" t="s">
        <v>8</v>
      </c>
    </row>
    <row r="24" spans="2:6" ht="12.75" customHeight="1" x14ac:dyDescent="0.25">
      <c r="B24" s="29" t="s">
        <v>0</v>
      </c>
      <c r="C24" s="30" t="s">
        <v>23</v>
      </c>
      <c r="D24" s="30"/>
      <c r="E24" s="37">
        <v>0.2</v>
      </c>
      <c r="F24" s="34">
        <f>$F$22*E24</f>
        <v>552.95667800000001</v>
      </c>
    </row>
    <row r="25" spans="2:6" ht="12.75" customHeight="1" x14ac:dyDescent="0.25">
      <c r="B25" s="29" t="s">
        <v>2</v>
      </c>
      <c r="C25" s="30" t="s">
        <v>59</v>
      </c>
      <c r="D25" s="30"/>
      <c r="E25" s="33">
        <v>0.03</v>
      </c>
      <c r="F25" s="31">
        <f>$F$22*E25</f>
        <v>82.943501699999999</v>
      </c>
    </row>
    <row r="26" spans="2:6" ht="12.75" customHeight="1" x14ac:dyDescent="0.25">
      <c r="B26" s="29" t="s">
        <v>13</v>
      </c>
      <c r="C26" s="30" t="s">
        <v>24</v>
      </c>
      <c r="D26" s="30"/>
      <c r="E26" s="37">
        <v>0.08</v>
      </c>
      <c r="F26" s="34">
        <f>$F$22*E26</f>
        <v>221.18267120000002</v>
      </c>
    </row>
    <row r="27" spans="2:6" ht="12.75" customHeight="1" x14ac:dyDescent="0.25">
      <c r="B27" s="26"/>
      <c r="C27" s="26" t="s">
        <v>19</v>
      </c>
      <c r="D27" s="26"/>
      <c r="E27" s="38">
        <f>SUM(E24:E26)</f>
        <v>0.31</v>
      </c>
      <c r="F27" s="35">
        <f>SUM(F24:F26)</f>
        <v>857.08285090000004</v>
      </c>
    </row>
    <row r="28" spans="2:6" ht="12.75" customHeight="1" x14ac:dyDescent="0.25">
      <c r="B28" s="133" t="s">
        <v>25</v>
      </c>
      <c r="C28" s="133"/>
      <c r="D28" s="133"/>
      <c r="E28" s="133"/>
      <c r="F28" s="133"/>
    </row>
    <row r="29" spans="2:6" ht="12.75" customHeight="1" x14ac:dyDescent="0.25">
      <c r="B29" s="45">
        <v>2</v>
      </c>
      <c r="C29" s="143" t="s">
        <v>26</v>
      </c>
      <c r="D29" s="143"/>
      <c r="E29" s="143"/>
      <c r="F29" s="46" t="s">
        <v>27</v>
      </c>
    </row>
    <row r="30" spans="2:6" ht="12.75" customHeight="1" x14ac:dyDescent="0.25">
      <c r="B30" s="47">
        <v>42737</v>
      </c>
      <c r="C30" s="144" t="str">
        <f>C17</f>
        <v>13º Salário, Férias e Adicional de Férias</v>
      </c>
      <c r="D30" s="144"/>
      <c r="E30" s="144"/>
      <c r="F30" s="48">
        <f>F20</f>
        <v>307.16743462900001</v>
      </c>
    </row>
    <row r="31" spans="2:6" ht="12.75" customHeight="1" x14ac:dyDescent="0.25">
      <c r="B31" s="47">
        <v>42768</v>
      </c>
      <c r="C31" s="144" t="str">
        <f>C23</f>
        <v>GPS, FGTS e outras contribuições</v>
      </c>
      <c r="D31" s="144"/>
      <c r="E31" s="144"/>
      <c r="F31" s="48">
        <f>F27</f>
        <v>857.08285090000004</v>
      </c>
    </row>
    <row r="32" spans="2:6" ht="12.75" customHeight="1" x14ac:dyDescent="0.25">
      <c r="B32" s="133" t="s">
        <v>19</v>
      </c>
      <c r="C32" s="133"/>
      <c r="D32" s="133"/>
      <c r="E32" s="133"/>
      <c r="F32" s="49">
        <f>SUM(F30:F31)</f>
        <v>1164.2502855289999</v>
      </c>
    </row>
    <row r="33" spans="2:6" ht="12.75" customHeight="1" x14ac:dyDescent="0.25">
      <c r="B33" s="140" t="s">
        <v>28</v>
      </c>
      <c r="C33" s="140"/>
      <c r="D33" s="140"/>
      <c r="E33" s="140"/>
      <c r="F33" s="140"/>
    </row>
    <row r="34" spans="2:6" ht="19.5" customHeight="1" x14ac:dyDescent="0.25">
      <c r="B34" s="25">
        <v>3</v>
      </c>
      <c r="C34" s="26" t="s">
        <v>29</v>
      </c>
      <c r="D34" s="26"/>
      <c r="E34" s="26" t="s">
        <v>6</v>
      </c>
      <c r="F34" s="27" t="s">
        <v>8</v>
      </c>
    </row>
    <row r="35" spans="2:6" ht="19.5" customHeight="1" x14ac:dyDescent="0.25">
      <c r="B35" s="29" t="s">
        <v>0</v>
      </c>
      <c r="C35" s="30" t="s">
        <v>30</v>
      </c>
      <c r="D35" s="30"/>
      <c r="E35" s="39">
        <v>4.1999999999999997E-3</v>
      </c>
      <c r="F35" s="34">
        <f>$F$14*E35</f>
        <v>11.612090238</v>
      </c>
    </row>
    <row r="36" spans="2:6" ht="24.75" customHeight="1" x14ac:dyDescent="0.25">
      <c r="B36" s="29" t="s">
        <v>1</v>
      </c>
      <c r="C36" s="30" t="s">
        <v>31</v>
      </c>
      <c r="D36" s="30"/>
      <c r="E36" s="39">
        <f>0.08*E35</f>
        <v>3.3599999999999998E-4</v>
      </c>
      <c r="F36" s="22">
        <f>F14*E36</f>
        <v>0.92896721904000001</v>
      </c>
    </row>
    <row r="37" spans="2:6" x14ac:dyDescent="0.25">
      <c r="B37" s="29" t="s">
        <v>2</v>
      </c>
      <c r="C37" s="50" t="s">
        <v>32</v>
      </c>
      <c r="D37" s="30"/>
      <c r="E37" s="39">
        <f>E35+(0.5*E35)*8%*E35</f>
        <v>4.2007056000000001E-3</v>
      </c>
      <c r="F37" s="34">
        <f>F14*E37</f>
        <v>11.614041069159985</v>
      </c>
    </row>
    <row r="38" spans="2:6" ht="28.5" customHeight="1" x14ac:dyDescent="0.25">
      <c r="B38" s="29" t="s">
        <v>3</v>
      </c>
      <c r="C38" s="50" t="s">
        <v>33</v>
      </c>
      <c r="D38" s="30"/>
      <c r="E38" s="39">
        <v>1.9400000000000001E-2</v>
      </c>
      <c r="F38" s="34">
        <f>($F$14)*E38</f>
        <v>53.636797766000001</v>
      </c>
    </row>
    <row r="39" spans="2:6" x14ac:dyDescent="0.25">
      <c r="B39" s="29" t="s">
        <v>10</v>
      </c>
      <c r="C39" s="50" t="s">
        <v>34</v>
      </c>
      <c r="D39" s="30"/>
      <c r="E39" s="39">
        <f>E27*E38</f>
        <v>6.0140000000000002E-3</v>
      </c>
      <c r="F39" s="34">
        <f>F14*E39</f>
        <v>16.62740730746</v>
      </c>
    </row>
    <row r="40" spans="2:6" x14ac:dyDescent="0.25">
      <c r="B40" s="29" t="s">
        <v>11</v>
      </c>
      <c r="C40" s="50" t="s">
        <v>32</v>
      </c>
      <c r="D40" s="30"/>
      <c r="E40" s="39">
        <v>0.5</v>
      </c>
      <c r="F40" s="34">
        <f>E40*F39</f>
        <v>8.3137036537300002</v>
      </c>
    </row>
    <row r="41" spans="2:6" ht="12.75" customHeight="1" x14ac:dyDescent="0.25">
      <c r="B41" s="26"/>
      <c r="C41" s="26" t="s">
        <v>19</v>
      </c>
      <c r="D41" s="26"/>
      <c r="E41" s="40"/>
      <c r="F41" s="35">
        <f>SUM(F35:F40)</f>
        <v>102.73300725339</v>
      </c>
    </row>
    <row r="42" spans="2:6" ht="12.75" customHeight="1" x14ac:dyDescent="0.25">
      <c r="B42" s="140" t="s">
        <v>89</v>
      </c>
      <c r="C42" s="140"/>
      <c r="D42" s="140"/>
      <c r="E42" s="140"/>
      <c r="F42" s="140"/>
    </row>
    <row r="43" spans="2:6" ht="12.75" customHeight="1" x14ac:dyDescent="0.25">
      <c r="B43" s="141" t="s">
        <v>35</v>
      </c>
      <c r="C43" s="141"/>
      <c r="D43" s="141"/>
      <c r="E43" s="141"/>
      <c r="F43" s="141"/>
    </row>
    <row r="44" spans="2:6" ht="12.75" customHeight="1" x14ac:dyDescent="0.25">
      <c r="B44" s="51">
        <v>42739</v>
      </c>
      <c r="C44" s="52" t="s">
        <v>36</v>
      </c>
      <c r="D44" s="52"/>
      <c r="E44" s="52" t="s">
        <v>6</v>
      </c>
      <c r="F44" s="52" t="s">
        <v>27</v>
      </c>
    </row>
    <row r="45" spans="2:6" ht="12.75" customHeight="1" x14ac:dyDescent="0.25">
      <c r="B45" s="56" t="s">
        <v>0</v>
      </c>
      <c r="C45" s="53" t="s">
        <v>37</v>
      </c>
      <c r="D45" s="53"/>
      <c r="E45" s="54">
        <v>9.0899999999999995E-2</v>
      </c>
      <c r="F45" s="22">
        <f>$F$14*E45</f>
        <v>251.31881015099998</v>
      </c>
    </row>
    <row r="46" spans="2:6" ht="12.75" customHeight="1" x14ac:dyDescent="0.25">
      <c r="B46" s="56" t="s">
        <v>1</v>
      </c>
      <c r="C46" s="53" t="s">
        <v>36</v>
      </c>
      <c r="D46" s="53"/>
      <c r="E46" s="54">
        <v>1.66E-2</v>
      </c>
      <c r="F46" s="22">
        <f>$F$14*E46</f>
        <v>45.895404274000001</v>
      </c>
    </row>
    <row r="47" spans="2:6" ht="12.75" customHeight="1" x14ac:dyDescent="0.25">
      <c r="B47" s="56" t="s">
        <v>2</v>
      </c>
      <c r="C47" s="53" t="s">
        <v>38</v>
      </c>
      <c r="D47" s="53"/>
      <c r="E47" s="54">
        <v>2.0000000000000001E-4</v>
      </c>
      <c r="F47" s="22">
        <f>$F$14*E47</f>
        <v>0.55295667800000003</v>
      </c>
    </row>
    <row r="48" spans="2:6" ht="12.75" customHeight="1" x14ac:dyDescent="0.25">
      <c r="B48" s="56" t="s">
        <v>3</v>
      </c>
      <c r="C48" s="53" t="s">
        <v>39</v>
      </c>
      <c r="D48" s="53"/>
      <c r="E48" s="54">
        <v>2.9999999999999997E-4</v>
      </c>
      <c r="F48" s="22">
        <f>$F$14*E48</f>
        <v>0.829435017</v>
      </c>
    </row>
    <row r="49" spans="2:7" ht="12.75" customHeight="1" x14ac:dyDescent="0.25">
      <c r="B49" s="56" t="s">
        <v>10</v>
      </c>
      <c r="C49" s="53" t="s">
        <v>40</v>
      </c>
      <c r="D49" s="53"/>
      <c r="E49" s="54">
        <v>2.9999999999999997E-4</v>
      </c>
      <c r="F49" s="22">
        <f>$F$14*E49</f>
        <v>0.829435017</v>
      </c>
    </row>
    <row r="50" spans="2:7" ht="12.75" customHeight="1" x14ac:dyDescent="0.25">
      <c r="B50" s="56" t="s">
        <v>11</v>
      </c>
      <c r="C50" s="53" t="s">
        <v>12</v>
      </c>
      <c r="D50" s="53"/>
      <c r="E50" s="53"/>
      <c r="F50" s="22">
        <f t="shared" ref="F50" si="0">$F$14*E50</f>
        <v>0</v>
      </c>
    </row>
    <row r="51" spans="2:7" ht="12.75" customHeight="1" x14ac:dyDescent="0.25">
      <c r="B51" s="146" t="s">
        <v>19</v>
      </c>
      <c r="C51" s="146"/>
      <c r="D51" s="146"/>
      <c r="E51" s="146"/>
      <c r="F51" s="55">
        <f>SUM(F45:F50)</f>
        <v>299.42604113699991</v>
      </c>
    </row>
    <row r="52" spans="2:7" ht="12.75" customHeight="1" x14ac:dyDescent="0.25">
      <c r="B52" s="133" t="s">
        <v>41</v>
      </c>
      <c r="C52" s="133"/>
      <c r="D52" s="133"/>
      <c r="E52" s="133"/>
      <c r="F52" s="133"/>
    </row>
    <row r="53" spans="2:7" ht="12.75" customHeight="1" x14ac:dyDescent="0.25">
      <c r="B53" s="56">
        <v>4</v>
      </c>
      <c r="C53" s="56" t="s">
        <v>42</v>
      </c>
      <c r="D53" s="56"/>
      <c r="E53" s="56"/>
      <c r="F53" s="57" t="s">
        <v>27</v>
      </c>
    </row>
    <row r="54" spans="2:7" ht="12.75" customHeight="1" x14ac:dyDescent="0.25">
      <c r="B54" s="58">
        <v>42739</v>
      </c>
      <c r="C54" s="56" t="str">
        <f>C44</f>
        <v>Ausências Legais</v>
      </c>
      <c r="D54" s="56"/>
      <c r="E54" s="56"/>
      <c r="F54" s="59">
        <f>F51</f>
        <v>299.42604113699991</v>
      </c>
    </row>
    <row r="55" spans="2:7" ht="12.75" customHeight="1" x14ac:dyDescent="0.25">
      <c r="B55" s="141" t="s">
        <v>43</v>
      </c>
      <c r="C55" s="141"/>
      <c r="D55" s="141"/>
      <c r="E55" s="141"/>
      <c r="F55" s="60">
        <f>SUM(F54:F54)</f>
        <v>299.42604113699991</v>
      </c>
    </row>
    <row r="56" spans="2:7" ht="12.75" customHeight="1" x14ac:dyDescent="0.25">
      <c r="B56" s="147" t="s">
        <v>90</v>
      </c>
      <c r="C56" s="148"/>
      <c r="D56" s="148"/>
      <c r="E56" s="148"/>
      <c r="F56" s="148"/>
    </row>
    <row r="57" spans="2:7" ht="12.75" customHeight="1" x14ac:dyDescent="0.25">
      <c r="B57" s="25">
        <v>5</v>
      </c>
      <c r="C57" s="25"/>
      <c r="D57" s="25"/>
      <c r="E57" s="25"/>
      <c r="F57" s="27" t="s">
        <v>8</v>
      </c>
      <c r="G57" s="41"/>
    </row>
    <row r="58" spans="2:7" ht="12.75" customHeight="1" x14ac:dyDescent="0.25">
      <c r="B58" s="29" t="s">
        <v>0</v>
      </c>
      <c r="C58" s="29" t="s">
        <v>239</v>
      </c>
      <c r="D58" s="29"/>
      <c r="E58" s="37"/>
      <c r="F58" s="61">
        <v>155.19999999999999</v>
      </c>
      <c r="G58" s="41"/>
    </row>
    <row r="59" spans="2:7" ht="12.75" customHeight="1" x14ac:dyDescent="0.25">
      <c r="B59" s="29" t="s">
        <v>1</v>
      </c>
      <c r="C59" s="29" t="s">
        <v>45</v>
      </c>
      <c r="D59" s="29"/>
      <c r="E59" s="37"/>
      <c r="F59" s="61">
        <v>163.37</v>
      </c>
      <c r="G59" s="41"/>
    </row>
    <row r="60" spans="2:7" s="74" customFormat="1" ht="12.75" customHeight="1" x14ac:dyDescent="0.25">
      <c r="B60" s="70" t="s">
        <v>2</v>
      </c>
      <c r="C60" s="70" t="s">
        <v>150</v>
      </c>
      <c r="D60" s="70"/>
      <c r="E60" s="71"/>
      <c r="F60" s="72">
        <f>20.33*22</f>
        <v>447.26</v>
      </c>
      <c r="G60" s="73"/>
    </row>
    <row r="61" spans="2:7" s="74" customFormat="1" ht="12.75" customHeight="1" x14ac:dyDescent="0.25">
      <c r="B61" s="70" t="s">
        <v>3</v>
      </c>
      <c r="C61" s="70" t="s">
        <v>148</v>
      </c>
      <c r="D61" s="70"/>
      <c r="E61" s="71"/>
      <c r="F61" s="72">
        <f>265.3/12</f>
        <v>22.108333333333334</v>
      </c>
      <c r="G61" s="73"/>
    </row>
    <row r="62" spans="2:7" s="74" customFormat="1" ht="12.75" customHeight="1" x14ac:dyDescent="0.25">
      <c r="B62" s="70" t="s">
        <v>10</v>
      </c>
      <c r="C62" s="70" t="s">
        <v>149</v>
      </c>
      <c r="D62" s="70"/>
      <c r="E62" s="71"/>
      <c r="F62" s="72">
        <f>265.3/12</f>
        <v>22.108333333333334</v>
      </c>
      <c r="G62" s="73"/>
    </row>
    <row r="63" spans="2:7" s="74" customFormat="1" ht="12.75" customHeight="1" x14ac:dyDescent="0.25">
      <c r="B63" s="70" t="s">
        <v>11</v>
      </c>
      <c r="C63" s="70" t="s">
        <v>151</v>
      </c>
      <c r="D63" s="70"/>
      <c r="E63" s="71"/>
      <c r="F63" s="72">
        <v>265.3</v>
      </c>
      <c r="G63" s="73"/>
    </row>
    <row r="64" spans="2:7" ht="12.75" customHeight="1" x14ac:dyDescent="0.25">
      <c r="B64" s="142" t="s">
        <v>19</v>
      </c>
      <c r="C64" s="142"/>
      <c r="D64" s="142"/>
      <c r="E64" s="142"/>
      <c r="F64" s="62">
        <f>SUM(F58:F63)</f>
        <v>1075.3466666666666</v>
      </c>
      <c r="G64" s="41"/>
    </row>
    <row r="65" spans="2:7" ht="12.75" customHeight="1" x14ac:dyDescent="0.25">
      <c r="B65" s="156" t="s">
        <v>80</v>
      </c>
      <c r="C65" s="157"/>
      <c r="D65" s="157"/>
      <c r="E65" s="157"/>
      <c r="F65" s="158"/>
      <c r="G65" s="41"/>
    </row>
    <row r="66" spans="2:7" ht="12.75" customHeight="1" x14ac:dyDescent="0.25">
      <c r="B66" s="25">
        <v>6</v>
      </c>
      <c r="C66" s="25" t="s">
        <v>61</v>
      </c>
      <c r="D66" s="25" t="s">
        <v>62</v>
      </c>
      <c r="E66" s="25" t="s">
        <v>69</v>
      </c>
      <c r="F66" s="27" t="s">
        <v>84</v>
      </c>
      <c r="G66" s="41"/>
    </row>
    <row r="67" spans="2:7" ht="12.75" customHeight="1" x14ac:dyDescent="0.25">
      <c r="B67" s="29" t="s">
        <v>111</v>
      </c>
      <c r="C67" s="83" t="s">
        <v>110</v>
      </c>
      <c r="D67" s="29">
        <v>12</v>
      </c>
      <c r="E67" s="63">
        <v>126.46</v>
      </c>
      <c r="F67" s="62">
        <f>E67*D67</f>
        <v>1517.52</v>
      </c>
    </row>
    <row r="68" spans="2:7" ht="12.75" customHeight="1" x14ac:dyDescent="0.25">
      <c r="B68" s="148" t="s">
        <v>60</v>
      </c>
      <c r="C68" s="148"/>
      <c r="D68" s="148"/>
      <c r="E68" s="148"/>
      <c r="F68" s="148"/>
    </row>
    <row r="69" spans="2:7" ht="12.75" customHeight="1" x14ac:dyDescent="0.25">
      <c r="B69" s="25">
        <v>7</v>
      </c>
      <c r="C69" s="26" t="s">
        <v>46</v>
      </c>
      <c r="D69" s="26" t="s">
        <v>47</v>
      </c>
      <c r="E69" s="25" t="s">
        <v>6</v>
      </c>
      <c r="F69" s="27" t="s">
        <v>8</v>
      </c>
    </row>
    <row r="70" spans="2:7" ht="12.75" customHeight="1" x14ac:dyDescent="0.25">
      <c r="B70" s="29" t="s">
        <v>0</v>
      </c>
      <c r="C70" s="30" t="s">
        <v>48</v>
      </c>
      <c r="D70" s="64">
        <f>F64+F55+F41+F32+F14+F67</f>
        <v>6924.0593905860569</v>
      </c>
      <c r="E70" s="65">
        <v>7.0000000000000007E-2</v>
      </c>
      <c r="F70" s="31">
        <f>D70*E70</f>
        <v>484.68415734102405</v>
      </c>
    </row>
    <row r="71" spans="2:7" ht="12.75" customHeight="1" x14ac:dyDescent="0.25">
      <c r="B71" s="29" t="s">
        <v>1</v>
      </c>
      <c r="C71" s="30" t="s">
        <v>49</v>
      </c>
      <c r="D71" s="64">
        <f>D70+F70</f>
        <v>7408.7435479270807</v>
      </c>
      <c r="E71" s="66">
        <v>0.17</v>
      </c>
      <c r="F71" s="31">
        <f>D71*E71</f>
        <v>1259.4864031476038</v>
      </c>
    </row>
    <row r="72" spans="2:7" ht="12.75" customHeight="1" x14ac:dyDescent="0.25">
      <c r="B72" s="29" t="s">
        <v>2</v>
      </c>
      <c r="C72" s="30" t="s">
        <v>50</v>
      </c>
      <c r="D72" s="31">
        <f>ROUND((F81+F70+F71)/(1-E72),2)</f>
        <v>9850.26</v>
      </c>
      <c r="E72" s="65">
        <v>0.12</v>
      </c>
      <c r="F72" s="31">
        <f>D72*E72</f>
        <v>1182.0311999999999</v>
      </c>
    </row>
    <row r="73" spans="2:7" ht="12.75" customHeight="1" x14ac:dyDescent="0.25">
      <c r="B73" s="26"/>
      <c r="C73" s="26" t="s">
        <v>19</v>
      </c>
      <c r="D73" s="26"/>
      <c r="E73" s="38"/>
      <c r="F73" s="35">
        <f>SUM(F70:F72)</f>
        <v>2926.2017604886278</v>
      </c>
    </row>
    <row r="74" spans="2:7" ht="12.75" customHeight="1" x14ac:dyDescent="0.25">
      <c r="B74" s="141" t="s">
        <v>51</v>
      </c>
      <c r="C74" s="141"/>
      <c r="D74" s="141"/>
      <c r="E74" s="141"/>
      <c r="F74" s="27" t="s">
        <v>8</v>
      </c>
    </row>
    <row r="75" spans="2:7" ht="12.75" customHeight="1" x14ac:dyDescent="0.25">
      <c r="B75" s="25" t="s">
        <v>0</v>
      </c>
      <c r="C75" s="145" t="s">
        <v>52</v>
      </c>
      <c r="D75" s="145"/>
      <c r="E75" s="145"/>
      <c r="F75" s="22">
        <f>F14</f>
        <v>2764.7833900000001</v>
      </c>
    </row>
    <row r="76" spans="2:7" ht="12.75" customHeight="1" x14ac:dyDescent="0.25">
      <c r="B76" s="29" t="s">
        <v>1</v>
      </c>
      <c r="C76" s="150" t="s">
        <v>53</v>
      </c>
      <c r="D76" s="150"/>
      <c r="E76" s="150"/>
      <c r="F76" s="34">
        <f>F32</f>
        <v>1164.2502855289999</v>
      </c>
    </row>
    <row r="77" spans="2:7" ht="12.75" customHeight="1" x14ac:dyDescent="0.25">
      <c r="B77" s="29" t="s">
        <v>2</v>
      </c>
      <c r="C77" s="150" t="s">
        <v>54</v>
      </c>
      <c r="D77" s="150"/>
      <c r="E77" s="150"/>
      <c r="F77" s="34">
        <f>F41</f>
        <v>102.73300725339</v>
      </c>
    </row>
    <row r="78" spans="2:7" ht="12.75" customHeight="1" x14ac:dyDescent="0.25">
      <c r="B78" s="29" t="s">
        <v>3</v>
      </c>
      <c r="C78" s="150" t="s">
        <v>55</v>
      </c>
      <c r="D78" s="150"/>
      <c r="E78" s="150"/>
      <c r="F78" s="34">
        <f>F55</f>
        <v>299.42604113699991</v>
      </c>
    </row>
    <row r="79" spans="2:7" ht="12.75" customHeight="1" x14ac:dyDescent="0.25">
      <c r="B79" s="29" t="s">
        <v>10</v>
      </c>
      <c r="C79" s="150" t="s">
        <v>56</v>
      </c>
      <c r="D79" s="150"/>
      <c r="E79" s="150"/>
      <c r="F79" s="34">
        <f>F64</f>
        <v>1075.3466666666666</v>
      </c>
    </row>
    <row r="80" spans="2:7" ht="12.75" customHeight="1" x14ac:dyDescent="0.25">
      <c r="B80" s="29" t="s">
        <v>11</v>
      </c>
      <c r="C80" s="153" t="s">
        <v>95</v>
      </c>
      <c r="D80" s="154"/>
      <c r="E80" s="155"/>
      <c r="F80" s="34">
        <f>F67</f>
        <v>1517.52</v>
      </c>
    </row>
    <row r="81" spans="2:15" ht="12.75" customHeight="1" x14ac:dyDescent="0.25">
      <c r="B81" s="142" t="s">
        <v>57</v>
      </c>
      <c r="C81" s="142"/>
      <c r="D81" s="142"/>
      <c r="E81" s="142"/>
      <c r="F81" s="35">
        <f>SUM(F75:F80)</f>
        <v>6924.0593905860569</v>
      </c>
    </row>
    <row r="82" spans="2:15" ht="12.75" customHeight="1" x14ac:dyDescent="0.25">
      <c r="B82" s="29" t="s">
        <v>63</v>
      </c>
      <c r="C82" s="150" t="s">
        <v>64</v>
      </c>
      <c r="D82" s="150"/>
      <c r="E82" s="150"/>
      <c r="F82" s="63">
        <f>F73</f>
        <v>2926.2017604886278</v>
      </c>
    </row>
    <row r="83" spans="2:15" x14ac:dyDescent="0.25">
      <c r="B83" s="145" t="s">
        <v>58</v>
      </c>
      <c r="C83" s="145"/>
      <c r="D83" s="145"/>
      <c r="E83" s="145"/>
      <c r="F83" s="35">
        <f>F81+F82</f>
        <v>9850.2611510746847</v>
      </c>
    </row>
    <row r="84" spans="2:15" ht="15" customHeight="1" x14ac:dyDescent="0.25">
      <c r="B84" s="145" t="s">
        <v>65</v>
      </c>
      <c r="C84" s="145"/>
      <c r="D84" s="145"/>
      <c r="E84" s="145"/>
      <c r="F84" s="67">
        <f>F83/220</f>
        <v>44.773914323066748</v>
      </c>
    </row>
    <row r="85" spans="2:15" ht="15" customHeight="1" x14ac:dyDescent="0.25">
      <c r="B85" s="151" t="s">
        <v>67</v>
      </c>
      <c r="C85" s="151"/>
      <c r="D85" s="151"/>
      <c r="E85" s="151"/>
      <c r="F85" s="151"/>
    </row>
    <row r="86" spans="2:15" x14ac:dyDescent="0.25">
      <c r="B86" s="149" t="s">
        <v>81</v>
      </c>
      <c r="C86" s="149"/>
      <c r="D86" s="149"/>
      <c r="E86" s="149"/>
      <c r="F86" s="149"/>
    </row>
    <row r="87" spans="2:15" x14ac:dyDescent="0.25">
      <c r="B87" s="149" t="s">
        <v>66</v>
      </c>
      <c r="C87" s="149"/>
      <c r="D87" s="149"/>
      <c r="E87" s="149"/>
      <c r="F87" s="149"/>
      <c r="G87" s="23"/>
    </row>
    <row r="88" spans="2:15" x14ac:dyDescent="0.25">
      <c r="C88" s="24"/>
    </row>
    <row r="89" spans="2:15" x14ac:dyDescent="0.25">
      <c r="B89" s="1" t="str">
        <f>PO!B35</f>
        <v>São Sebastião do Oeste/MG, 13 de junho de 2025.</v>
      </c>
      <c r="C89" s="24"/>
    </row>
    <row r="90" spans="2:15" x14ac:dyDescent="0.25"/>
    <row r="91" spans="2:15" x14ac:dyDescent="0.25"/>
    <row r="92" spans="2:15" x14ac:dyDescent="0.25"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</row>
    <row r="93" spans="2:15" x14ac:dyDescent="0.25">
      <c r="C93" s="17"/>
      <c r="D93" s="17"/>
      <c r="E93" s="17"/>
      <c r="F93" s="17"/>
      <c r="G93" s="17"/>
      <c r="H93" s="42"/>
      <c r="I93" s="42"/>
      <c r="J93" s="42"/>
      <c r="K93" s="42"/>
      <c r="L93" s="42"/>
      <c r="M93" s="42"/>
      <c r="N93" s="42"/>
      <c r="O93" s="42"/>
    </row>
    <row r="94" spans="2:15" x14ac:dyDescent="0.25">
      <c r="C94" s="75" t="s">
        <v>154</v>
      </c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</row>
    <row r="95" spans="2:15" ht="14.4" thickBot="1" x14ac:dyDescent="0.3">
      <c r="C95" s="76" t="s">
        <v>155</v>
      </c>
      <c r="D95" s="17"/>
      <c r="E95" s="17"/>
      <c r="F95" s="17"/>
      <c r="G95" s="17"/>
      <c r="H95" s="20"/>
      <c r="I95" s="20"/>
      <c r="J95" s="20"/>
      <c r="K95" s="20"/>
      <c r="L95" s="20"/>
      <c r="M95" s="20"/>
      <c r="N95" s="20"/>
      <c r="O95" s="20"/>
    </row>
    <row r="96" spans="2:15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</sheetData>
  <mergeCells count="36">
    <mergeCell ref="B32:E32"/>
    <mergeCell ref="B6:F6"/>
    <mergeCell ref="B7:F7"/>
    <mergeCell ref="B8:F8"/>
    <mergeCell ref="B15:F15"/>
    <mergeCell ref="B16:F16"/>
    <mergeCell ref="C20:E20"/>
    <mergeCell ref="B21:E22"/>
    <mergeCell ref="B28:F28"/>
    <mergeCell ref="C29:E29"/>
    <mergeCell ref="C30:E30"/>
    <mergeCell ref="C31:E31"/>
    <mergeCell ref="C75:E75"/>
    <mergeCell ref="B33:F33"/>
    <mergeCell ref="B42:F42"/>
    <mergeCell ref="B43:F43"/>
    <mergeCell ref="B51:E51"/>
    <mergeCell ref="B52:F52"/>
    <mergeCell ref="B55:E55"/>
    <mergeCell ref="B56:F56"/>
    <mergeCell ref="B64:E64"/>
    <mergeCell ref="B65:F65"/>
    <mergeCell ref="B68:F68"/>
    <mergeCell ref="B74:E74"/>
    <mergeCell ref="B87:F87"/>
    <mergeCell ref="C76:E76"/>
    <mergeCell ref="C77:E77"/>
    <mergeCell ref="C78:E78"/>
    <mergeCell ref="C79:E79"/>
    <mergeCell ref="C80:E80"/>
    <mergeCell ref="B81:E81"/>
    <mergeCell ref="C82:E82"/>
    <mergeCell ref="B83:E83"/>
    <mergeCell ref="B84:E84"/>
    <mergeCell ref="B85:F85"/>
    <mergeCell ref="B86:F8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rstPageNumber="0" fitToWidth="0" fitToHeight="0" orientation="portrait" r:id="rId1"/>
  <headerFooter>
    <oddHeader>&amp;L&amp;G&amp;C&amp;"Arial,Negrito"&amp;20&amp;G</oddHeader>
    <oddFooter xml:space="preserve">&amp;CPraça Padre Altamiro de Faria, 178 – Centro – São Sebastião do Oeste – MG
CEP 35.567-000 – Telefone (37) 3286-1173 – CNPJ 18.308.734/0001-06
E-mail: engenhariaprefsso@gmail.com – Site www.saosebastiaodooeste.mg.gov.br
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C5E38-356E-43B0-B558-5ABE78D4C361}">
  <sheetPr codeName="Planilha15">
    <tabColor theme="0"/>
  </sheetPr>
  <dimension ref="A1:AMI92"/>
  <sheetViews>
    <sheetView topLeftCell="A45" workbookViewId="0">
      <selection activeCell="C56" sqref="C56"/>
    </sheetView>
  </sheetViews>
  <sheetFormatPr defaultColWidth="0" defaultRowHeight="13.8" zeroHeight="1" x14ac:dyDescent="0.25"/>
  <cols>
    <col min="1" max="1" width="3.69921875" style="1" customWidth="1"/>
    <col min="2" max="2" width="12.59765625" style="1" customWidth="1"/>
    <col min="3" max="3" width="52.3984375" style="1" customWidth="1"/>
    <col min="4" max="4" width="11.3984375" style="1" bestFit="1" customWidth="1"/>
    <col min="5" max="5" width="11.59765625" style="1" bestFit="1" customWidth="1"/>
    <col min="6" max="6" width="20.8984375" style="1" customWidth="1"/>
    <col min="7" max="7" width="15.09765625" style="1" customWidth="1"/>
    <col min="8" max="8" width="10.69921875" style="1" hidden="1" customWidth="1"/>
    <col min="9" max="14" width="8.5" style="1" hidden="1" customWidth="1"/>
    <col min="15" max="24" width="7.09765625" style="1" hidden="1" customWidth="1"/>
    <col min="25" max="1023" width="12.8984375" style="1" hidden="1" customWidth="1"/>
    <col min="1024" max="16384" width="9" style="1" hidden="1"/>
  </cols>
  <sheetData>
    <row r="1" spans="2:8" x14ac:dyDescent="0.25"/>
    <row r="2" spans="2:8" x14ac:dyDescent="0.25"/>
    <row r="3" spans="2:8" x14ac:dyDescent="0.25"/>
    <row r="4" spans="2:8" x14ac:dyDescent="0.25"/>
    <row r="5" spans="2:8" x14ac:dyDescent="0.25"/>
    <row r="6" spans="2:8" ht="71.25" customHeight="1" x14ac:dyDescent="0.25">
      <c r="B6" s="134" t="s">
        <v>135</v>
      </c>
      <c r="C6" s="135"/>
      <c r="D6" s="135"/>
      <c r="E6" s="135"/>
      <c r="F6" s="136"/>
    </row>
    <row r="7" spans="2:8" ht="37.5" customHeight="1" x14ac:dyDescent="0.25">
      <c r="B7" s="152" t="s">
        <v>187</v>
      </c>
      <c r="C7" s="152"/>
      <c r="D7" s="152"/>
      <c r="E7" s="152"/>
      <c r="F7" s="152"/>
    </row>
    <row r="8" spans="2:8" ht="12.75" customHeight="1" x14ac:dyDescent="0.25">
      <c r="B8" s="140" t="s">
        <v>4</v>
      </c>
      <c r="C8" s="140"/>
      <c r="D8" s="140"/>
      <c r="E8" s="140"/>
      <c r="F8" s="140"/>
    </row>
    <row r="9" spans="2:8" ht="12.75" customHeight="1" x14ac:dyDescent="0.25">
      <c r="B9" s="25">
        <v>1</v>
      </c>
      <c r="C9" s="26" t="s">
        <v>5</v>
      </c>
      <c r="D9" s="26" t="s">
        <v>6</v>
      </c>
      <c r="E9" s="26" t="s">
        <v>7</v>
      </c>
      <c r="F9" s="27" t="s">
        <v>8</v>
      </c>
      <c r="G9" s="32"/>
      <c r="H9" s="28"/>
    </row>
    <row r="10" spans="2:8" ht="12.75" customHeight="1" x14ac:dyDescent="0.25">
      <c r="B10" s="29" t="s">
        <v>0</v>
      </c>
      <c r="C10" s="30" t="s">
        <v>9</v>
      </c>
      <c r="D10" s="30"/>
      <c r="E10" s="30"/>
      <c r="F10" s="31">
        <v>1963.4</v>
      </c>
      <c r="G10" s="32"/>
      <c r="H10" s="28"/>
    </row>
    <row r="11" spans="2:8" ht="12.75" customHeight="1" x14ac:dyDescent="0.25">
      <c r="B11" s="29"/>
      <c r="C11" s="30"/>
      <c r="D11" s="33"/>
      <c r="E11" s="34"/>
      <c r="F11" s="31"/>
    </row>
    <row r="12" spans="2:8" ht="12.75" customHeight="1" x14ac:dyDescent="0.25">
      <c r="B12" s="26"/>
      <c r="C12" s="26" t="s">
        <v>14</v>
      </c>
      <c r="D12" s="26"/>
      <c r="E12" s="26"/>
      <c r="F12" s="35">
        <f>SUM(F10:F10)</f>
        <v>1963.4</v>
      </c>
    </row>
    <row r="13" spans="2:8" ht="12.75" customHeight="1" x14ac:dyDescent="0.25">
      <c r="B13" s="140" t="s">
        <v>91</v>
      </c>
      <c r="C13" s="140"/>
      <c r="D13" s="140"/>
      <c r="E13" s="140"/>
      <c r="F13" s="140"/>
    </row>
    <row r="14" spans="2:8" ht="12.75" customHeight="1" x14ac:dyDescent="0.25">
      <c r="B14" s="141" t="s">
        <v>15</v>
      </c>
      <c r="C14" s="141"/>
      <c r="D14" s="141"/>
      <c r="E14" s="141"/>
      <c r="F14" s="141"/>
    </row>
    <row r="15" spans="2:8" ht="12.75" customHeight="1" x14ac:dyDescent="0.25">
      <c r="B15" s="36">
        <v>42737</v>
      </c>
      <c r="C15" s="43" t="s">
        <v>16</v>
      </c>
      <c r="D15" s="26"/>
      <c r="E15" s="25" t="s">
        <v>6</v>
      </c>
      <c r="F15" s="27" t="s">
        <v>8</v>
      </c>
    </row>
    <row r="16" spans="2:8" ht="12.75" customHeight="1" x14ac:dyDescent="0.25">
      <c r="B16" s="29" t="s">
        <v>0</v>
      </c>
      <c r="C16" s="30" t="s">
        <v>17</v>
      </c>
      <c r="D16" s="30"/>
      <c r="E16" s="37">
        <v>8.3299999999999999E-2</v>
      </c>
      <c r="F16" s="34">
        <f>E16*F12</f>
        <v>163.55122</v>
      </c>
    </row>
    <row r="17" spans="2:6" ht="12.75" customHeight="1" x14ac:dyDescent="0.25">
      <c r="B17" s="29" t="s">
        <v>1</v>
      </c>
      <c r="C17" s="30" t="s">
        <v>18</v>
      </c>
      <c r="D17" s="30"/>
      <c r="E17" s="37">
        <v>2.7799999999999998E-2</v>
      </c>
      <c r="F17" s="34">
        <f>E17*F12</f>
        <v>54.582520000000002</v>
      </c>
    </row>
    <row r="18" spans="2:6" ht="12.75" customHeight="1" x14ac:dyDescent="0.25">
      <c r="B18" s="26"/>
      <c r="C18" s="142" t="s">
        <v>19</v>
      </c>
      <c r="D18" s="142"/>
      <c r="E18" s="142"/>
      <c r="F18" s="35">
        <f>SUM(F16:F17)</f>
        <v>218.13373999999999</v>
      </c>
    </row>
    <row r="19" spans="2:6" ht="12.75" customHeight="1" x14ac:dyDescent="0.25">
      <c r="B19" s="141" t="s">
        <v>20</v>
      </c>
      <c r="C19" s="141"/>
      <c r="D19" s="141"/>
      <c r="E19" s="141"/>
      <c r="F19" s="44" t="s">
        <v>21</v>
      </c>
    </row>
    <row r="20" spans="2:6" ht="12.75" customHeight="1" x14ac:dyDescent="0.25">
      <c r="B20" s="141"/>
      <c r="C20" s="141"/>
      <c r="D20" s="141"/>
      <c r="E20" s="141"/>
      <c r="F20" s="27">
        <f>F12</f>
        <v>1963.4</v>
      </c>
    </row>
    <row r="21" spans="2:6" ht="12.75" customHeight="1" x14ac:dyDescent="0.25">
      <c r="B21" s="36">
        <v>42768</v>
      </c>
      <c r="C21" s="26" t="s">
        <v>22</v>
      </c>
      <c r="D21" s="26"/>
      <c r="E21" s="25" t="s">
        <v>6</v>
      </c>
      <c r="F21" s="27" t="s">
        <v>8</v>
      </c>
    </row>
    <row r="22" spans="2:6" ht="12.75" customHeight="1" x14ac:dyDescent="0.25">
      <c r="B22" s="29" t="s">
        <v>0</v>
      </c>
      <c r="C22" s="30" t="s">
        <v>23</v>
      </c>
      <c r="D22" s="30"/>
      <c r="E22" s="37">
        <v>0.2</v>
      </c>
      <c r="F22" s="34">
        <f>$F$20*E22</f>
        <v>392.68000000000006</v>
      </c>
    </row>
    <row r="23" spans="2:6" ht="12.75" customHeight="1" x14ac:dyDescent="0.25">
      <c r="B23" s="29" t="s">
        <v>2</v>
      </c>
      <c r="C23" s="30" t="s">
        <v>59</v>
      </c>
      <c r="D23" s="30"/>
      <c r="E23" s="33">
        <v>0.03</v>
      </c>
      <c r="F23" s="31">
        <f>$F$20*E23</f>
        <v>58.902000000000001</v>
      </c>
    </row>
    <row r="24" spans="2:6" ht="12.75" customHeight="1" x14ac:dyDescent="0.25">
      <c r="B24" s="29" t="s">
        <v>13</v>
      </c>
      <c r="C24" s="30" t="s">
        <v>24</v>
      </c>
      <c r="D24" s="30"/>
      <c r="E24" s="37">
        <v>0.08</v>
      </c>
      <c r="F24" s="34">
        <f>$F$20*E24</f>
        <v>157.072</v>
      </c>
    </row>
    <row r="25" spans="2:6" ht="12.75" customHeight="1" x14ac:dyDescent="0.25">
      <c r="B25" s="26"/>
      <c r="C25" s="26" t="s">
        <v>19</v>
      </c>
      <c r="D25" s="26"/>
      <c r="E25" s="38">
        <f>SUM(E22:E24)</f>
        <v>0.31</v>
      </c>
      <c r="F25" s="35">
        <f>SUM(F22:F24)</f>
        <v>608.654</v>
      </c>
    </row>
    <row r="26" spans="2:6" ht="12.75" customHeight="1" x14ac:dyDescent="0.25">
      <c r="B26" s="133" t="s">
        <v>25</v>
      </c>
      <c r="C26" s="133"/>
      <c r="D26" s="133"/>
      <c r="E26" s="133"/>
      <c r="F26" s="133"/>
    </row>
    <row r="27" spans="2:6" ht="12.75" customHeight="1" x14ac:dyDescent="0.25">
      <c r="B27" s="45">
        <v>2</v>
      </c>
      <c r="C27" s="143" t="s">
        <v>26</v>
      </c>
      <c r="D27" s="143"/>
      <c r="E27" s="143"/>
      <c r="F27" s="46" t="s">
        <v>27</v>
      </c>
    </row>
    <row r="28" spans="2:6" ht="12.75" customHeight="1" x14ac:dyDescent="0.25">
      <c r="B28" s="47">
        <v>42737</v>
      </c>
      <c r="C28" s="144" t="str">
        <f>C15</f>
        <v>13º Salário, Férias e Adicional de Férias</v>
      </c>
      <c r="D28" s="144"/>
      <c r="E28" s="144"/>
      <c r="F28" s="48">
        <f>F18</f>
        <v>218.13373999999999</v>
      </c>
    </row>
    <row r="29" spans="2:6" ht="12.75" customHeight="1" x14ac:dyDescent="0.25">
      <c r="B29" s="47">
        <v>42768</v>
      </c>
      <c r="C29" s="144" t="str">
        <f>C21</f>
        <v>GPS, FGTS e outras contribuições</v>
      </c>
      <c r="D29" s="144"/>
      <c r="E29" s="144"/>
      <c r="F29" s="48">
        <f>F25</f>
        <v>608.654</v>
      </c>
    </row>
    <row r="30" spans="2:6" ht="12.75" customHeight="1" x14ac:dyDescent="0.25">
      <c r="B30" s="133" t="s">
        <v>19</v>
      </c>
      <c r="C30" s="133"/>
      <c r="D30" s="133"/>
      <c r="E30" s="133"/>
      <c r="F30" s="49">
        <f>SUM(F28:F29)</f>
        <v>826.78773999999999</v>
      </c>
    </row>
    <row r="31" spans="2:6" ht="12.75" customHeight="1" x14ac:dyDescent="0.25">
      <c r="B31" s="140" t="s">
        <v>28</v>
      </c>
      <c r="C31" s="140"/>
      <c r="D31" s="140"/>
      <c r="E31" s="140"/>
      <c r="F31" s="140"/>
    </row>
    <row r="32" spans="2:6" ht="19.5" customHeight="1" x14ac:dyDescent="0.25">
      <c r="B32" s="25">
        <v>3</v>
      </c>
      <c r="C32" s="26" t="s">
        <v>29</v>
      </c>
      <c r="D32" s="26"/>
      <c r="E32" s="26" t="s">
        <v>6</v>
      </c>
      <c r="F32" s="27" t="s">
        <v>8</v>
      </c>
    </row>
    <row r="33" spans="2:6" ht="19.5" customHeight="1" x14ac:dyDescent="0.25">
      <c r="B33" s="29" t="s">
        <v>0</v>
      </c>
      <c r="C33" s="30" t="s">
        <v>30</v>
      </c>
      <c r="D33" s="30"/>
      <c r="E33" s="39">
        <v>4.1999999999999997E-3</v>
      </c>
      <c r="F33" s="34">
        <f>$F$12*E33</f>
        <v>8.2462800000000005</v>
      </c>
    </row>
    <row r="34" spans="2:6" ht="24.75" customHeight="1" x14ac:dyDescent="0.25">
      <c r="B34" s="29" t="s">
        <v>1</v>
      </c>
      <c r="C34" s="30" t="s">
        <v>31</v>
      </c>
      <c r="D34" s="30"/>
      <c r="E34" s="39">
        <f>0.08*E33</f>
        <v>3.3599999999999998E-4</v>
      </c>
      <c r="F34" s="22">
        <f>F12*E34</f>
        <v>0.65970240000000002</v>
      </c>
    </row>
    <row r="35" spans="2:6" x14ac:dyDescent="0.25">
      <c r="B35" s="29" t="s">
        <v>2</v>
      </c>
      <c r="C35" s="50" t="s">
        <v>32</v>
      </c>
      <c r="D35" s="30"/>
      <c r="E35" s="39">
        <f>E33+(0.5*E33)*8%*E33</f>
        <v>4.2007056000000001E-3</v>
      </c>
      <c r="F35" s="34">
        <f>F12*E35</f>
        <v>8.2476653750400004</v>
      </c>
    </row>
    <row r="36" spans="2:6" ht="28.5" customHeight="1" x14ac:dyDescent="0.25">
      <c r="B36" s="29" t="s">
        <v>3</v>
      </c>
      <c r="C36" s="50" t="s">
        <v>33</v>
      </c>
      <c r="D36" s="30"/>
      <c r="E36" s="39">
        <v>1.9400000000000001E-2</v>
      </c>
      <c r="F36" s="34">
        <f>($F$12)*E36</f>
        <v>38.089960000000005</v>
      </c>
    </row>
    <row r="37" spans="2:6" ht="27.6" x14ac:dyDescent="0.25">
      <c r="B37" s="29" t="s">
        <v>10</v>
      </c>
      <c r="C37" s="50" t="s">
        <v>34</v>
      </c>
      <c r="D37" s="30"/>
      <c r="E37" s="39">
        <f>E25*E36</f>
        <v>6.0140000000000002E-3</v>
      </c>
      <c r="F37" s="34">
        <f>F12*E37</f>
        <v>11.807887600000001</v>
      </c>
    </row>
    <row r="38" spans="2:6" x14ac:dyDescent="0.25">
      <c r="B38" s="29" t="s">
        <v>11</v>
      </c>
      <c r="C38" s="50" t="s">
        <v>32</v>
      </c>
      <c r="D38" s="30"/>
      <c r="E38" s="39">
        <v>0.5</v>
      </c>
      <c r="F38" s="34">
        <f>E38*F37</f>
        <v>5.9039438000000004</v>
      </c>
    </row>
    <row r="39" spans="2:6" ht="12.75" customHeight="1" x14ac:dyDescent="0.25">
      <c r="B39" s="26"/>
      <c r="C39" s="26" t="s">
        <v>19</v>
      </c>
      <c r="D39" s="26"/>
      <c r="E39" s="40"/>
      <c r="F39" s="35">
        <f>SUM(F33:F38)</f>
        <v>72.955439175039999</v>
      </c>
    </row>
    <row r="40" spans="2:6" ht="12.75" customHeight="1" x14ac:dyDescent="0.25">
      <c r="B40" s="140" t="s">
        <v>89</v>
      </c>
      <c r="C40" s="140"/>
      <c r="D40" s="140"/>
      <c r="E40" s="140"/>
      <c r="F40" s="140"/>
    </row>
    <row r="41" spans="2:6" ht="12.75" customHeight="1" x14ac:dyDescent="0.25">
      <c r="B41" s="141" t="s">
        <v>35</v>
      </c>
      <c r="C41" s="141"/>
      <c r="D41" s="141"/>
      <c r="E41" s="141"/>
      <c r="F41" s="141"/>
    </row>
    <row r="42" spans="2:6" ht="12.75" customHeight="1" x14ac:dyDescent="0.25">
      <c r="B42" s="51">
        <v>42739</v>
      </c>
      <c r="C42" s="52" t="s">
        <v>36</v>
      </c>
      <c r="D42" s="52"/>
      <c r="E42" s="52" t="s">
        <v>6</v>
      </c>
      <c r="F42" s="52" t="s">
        <v>27</v>
      </c>
    </row>
    <row r="43" spans="2:6" ht="12.75" customHeight="1" x14ac:dyDescent="0.25">
      <c r="B43" s="56" t="s">
        <v>0</v>
      </c>
      <c r="C43" s="53" t="s">
        <v>37</v>
      </c>
      <c r="D43" s="53"/>
      <c r="E43" s="54">
        <v>9.0899999999999995E-2</v>
      </c>
      <c r="F43" s="22">
        <f>$F$12*E43</f>
        <v>178.47306</v>
      </c>
    </row>
    <row r="44" spans="2:6" ht="12.75" customHeight="1" x14ac:dyDescent="0.25">
      <c r="B44" s="56" t="s">
        <v>1</v>
      </c>
      <c r="C44" s="53" t="s">
        <v>36</v>
      </c>
      <c r="D44" s="53"/>
      <c r="E44" s="54">
        <v>1.66E-2</v>
      </c>
      <c r="F44" s="22">
        <f>$F$12*E44</f>
        <v>32.592440000000003</v>
      </c>
    </row>
    <row r="45" spans="2:6" ht="12.75" customHeight="1" x14ac:dyDescent="0.25">
      <c r="B45" s="56" t="s">
        <v>2</v>
      </c>
      <c r="C45" s="53" t="s">
        <v>38</v>
      </c>
      <c r="D45" s="53"/>
      <c r="E45" s="54">
        <v>2.0000000000000001E-4</v>
      </c>
      <c r="F45" s="22">
        <f>$F$12*E45</f>
        <v>0.39268000000000003</v>
      </c>
    </row>
    <row r="46" spans="2:6" ht="12.75" customHeight="1" x14ac:dyDescent="0.25">
      <c r="B46" s="56" t="s">
        <v>3</v>
      </c>
      <c r="C46" s="53" t="s">
        <v>39</v>
      </c>
      <c r="D46" s="53"/>
      <c r="E46" s="54">
        <v>2.9999999999999997E-4</v>
      </c>
      <c r="F46" s="22">
        <f>$F$12*E46</f>
        <v>0.58901999999999999</v>
      </c>
    </row>
    <row r="47" spans="2:6" ht="12.75" customHeight="1" x14ac:dyDescent="0.25">
      <c r="B47" s="56" t="s">
        <v>10</v>
      </c>
      <c r="C47" s="53" t="s">
        <v>40</v>
      </c>
      <c r="D47" s="53"/>
      <c r="E47" s="54">
        <v>2.9999999999999997E-4</v>
      </c>
      <c r="F47" s="22">
        <f>$F$12*E47</f>
        <v>0.58901999999999999</v>
      </c>
    </row>
    <row r="48" spans="2:6" ht="12.75" customHeight="1" x14ac:dyDescent="0.25">
      <c r="B48" s="56" t="s">
        <v>11</v>
      </c>
      <c r="C48" s="53" t="s">
        <v>12</v>
      </c>
      <c r="D48" s="53"/>
      <c r="E48" s="53"/>
      <c r="F48" s="22">
        <f t="shared" ref="F48" si="0">$F$12*E48</f>
        <v>0</v>
      </c>
    </row>
    <row r="49" spans="2:7" ht="12.75" customHeight="1" x14ac:dyDescent="0.25">
      <c r="B49" s="146" t="s">
        <v>19</v>
      </c>
      <c r="C49" s="146"/>
      <c r="D49" s="146"/>
      <c r="E49" s="146"/>
      <c r="F49" s="55">
        <f>SUM(F43:F48)</f>
        <v>212.63622000000004</v>
      </c>
    </row>
    <row r="50" spans="2:7" ht="12.75" customHeight="1" x14ac:dyDescent="0.25">
      <c r="B50" s="133" t="s">
        <v>41</v>
      </c>
      <c r="C50" s="133"/>
      <c r="D50" s="133"/>
      <c r="E50" s="133"/>
      <c r="F50" s="133"/>
    </row>
    <row r="51" spans="2:7" ht="12.75" customHeight="1" x14ac:dyDescent="0.25">
      <c r="B51" s="56">
        <v>4</v>
      </c>
      <c r="C51" s="56" t="s">
        <v>42</v>
      </c>
      <c r="D51" s="56"/>
      <c r="E51" s="56"/>
      <c r="F51" s="57" t="s">
        <v>27</v>
      </c>
    </row>
    <row r="52" spans="2:7" ht="12.75" customHeight="1" x14ac:dyDescent="0.25">
      <c r="B52" s="58">
        <v>42739</v>
      </c>
      <c r="C52" s="56" t="str">
        <f>C42</f>
        <v>Ausências Legais</v>
      </c>
      <c r="D52" s="56"/>
      <c r="E52" s="56"/>
      <c r="F52" s="59">
        <f>F49</f>
        <v>212.63622000000004</v>
      </c>
    </row>
    <row r="53" spans="2:7" ht="12.75" customHeight="1" x14ac:dyDescent="0.25">
      <c r="B53" s="141" t="s">
        <v>43</v>
      </c>
      <c r="C53" s="141"/>
      <c r="D53" s="141"/>
      <c r="E53" s="141"/>
      <c r="F53" s="60">
        <f>SUM(F52:F52)</f>
        <v>212.63622000000004</v>
      </c>
    </row>
    <row r="54" spans="2:7" ht="12.75" customHeight="1" x14ac:dyDescent="0.25">
      <c r="B54" s="147" t="s">
        <v>90</v>
      </c>
      <c r="C54" s="148"/>
      <c r="D54" s="148"/>
      <c r="E54" s="148"/>
      <c r="F54" s="148"/>
    </row>
    <row r="55" spans="2:7" ht="12.75" customHeight="1" x14ac:dyDescent="0.25">
      <c r="B55" s="25">
        <v>5</v>
      </c>
      <c r="C55" s="25"/>
      <c r="D55" s="25"/>
      <c r="E55" s="25"/>
      <c r="F55" s="27" t="s">
        <v>8</v>
      </c>
      <c r="G55" s="41"/>
    </row>
    <row r="56" spans="2:7" ht="12.75" customHeight="1" x14ac:dyDescent="0.25">
      <c r="B56" s="29" t="s">
        <v>0</v>
      </c>
      <c r="C56" s="29" t="s">
        <v>233</v>
      </c>
      <c r="D56" s="29"/>
      <c r="E56" s="37"/>
      <c r="F56" s="61">
        <v>155.19999999999999</v>
      </c>
      <c r="G56" s="41"/>
    </row>
    <row r="57" spans="2:7" ht="12.75" customHeight="1" x14ac:dyDescent="0.25">
      <c r="B57" s="29" t="s">
        <v>1</v>
      </c>
      <c r="C57" s="29" t="s">
        <v>45</v>
      </c>
      <c r="D57" s="29"/>
      <c r="E57" s="37"/>
      <c r="F57" s="61">
        <v>163.37</v>
      </c>
      <c r="G57" s="41"/>
    </row>
    <row r="58" spans="2:7" s="74" customFormat="1" ht="12.75" customHeight="1" x14ac:dyDescent="0.25">
      <c r="B58" s="70" t="s">
        <v>2</v>
      </c>
      <c r="C58" s="70" t="s">
        <v>116</v>
      </c>
      <c r="D58" s="70"/>
      <c r="E58" s="71"/>
      <c r="F58" s="72">
        <f>29.15*22</f>
        <v>641.29999999999995</v>
      </c>
      <c r="G58" s="73"/>
    </row>
    <row r="59" spans="2:7" ht="12.75" customHeight="1" x14ac:dyDescent="0.25">
      <c r="B59" s="142" t="s">
        <v>19</v>
      </c>
      <c r="C59" s="142"/>
      <c r="D59" s="142"/>
      <c r="E59" s="142"/>
      <c r="F59" s="62">
        <f>SUM(F56:F58)</f>
        <v>959.86999999999989</v>
      </c>
      <c r="G59" s="41"/>
    </row>
    <row r="60" spans="2:7" ht="12.75" customHeight="1" x14ac:dyDescent="0.25">
      <c r="B60" s="148" t="s">
        <v>80</v>
      </c>
      <c r="C60" s="148"/>
      <c r="D60" s="148"/>
      <c r="E60" s="148"/>
      <c r="F60" s="148"/>
      <c r="G60" s="41"/>
    </row>
    <row r="61" spans="2:7" ht="12.75" customHeight="1" x14ac:dyDescent="0.25">
      <c r="B61" s="25">
        <v>6</v>
      </c>
      <c r="C61" s="25" t="s">
        <v>61</v>
      </c>
      <c r="D61" s="25" t="s">
        <v>62</v>
      </c>
      <c r="E61" s="25" t="s">
        <v>69</v>
      </c>
      <c r="F61" s="27" t="s">
        <v>84</v>
      </c>
      <c r="G61" s="41"/>
    </row>
    <row r="62" spans="2:7" ht="12.75" customHeight="1" x14ac:dyDescent="0.25">
      <c r="B62" s="29" t="s">
        <v>108</v>
      </c>
      <c r="C62" s="29" t="s">
        <v>107</v>
      </c>
      <c r="D62" s="29">
        <v>12</v>
      </c>
      <c r="E62" s="63">
        <v>60.15</v>
      </c>
      <c r="F62" s="62">
        <f>E62*D62</f>
        <v>721.8</v>
      </c>
    </row>
    <row r="63" spans="2:7" ht="12.75" customHeight="1" x14ac:dyDescent="0.25">
      <c r="B63" s="148" t="s">
        <v>60</v>
      </c>
      <c r="C63" s="148"/>
      <c r="D63" s="148"/>
      <c r="E63" s="148"/>
      <c r="F63" s="148"/>
    </row>
    <row r="64" spans="2:7" ht="12.75" customHeight="1" x14ac:dyDescent="0.25">
      <c r="B64" s="25">
        <v>7</v>
      </c>
      <c r="C64" s="26" t="s">
        <v>46</v>
      </c>
      <c r="D64" s="26" t="s">
        <v>47</v>
      </c>
      <c r="E64" s="25" t="s">
        <v>6</v>
      </c>
      <c r="F64" s="27" t="s">
        <v>8</v>
      </c>
    </row>
    <row r="65" spans="2:6" ht="12.75" customHeight="1" x14ac:dyDescent="0.25">
      <c r="B65" s="29" t="s">
        <v>0</v>
      </c>
      <c r="C65" s="30" t="s">
        <v>48</v>
      </c>
      <c r="D65" s="64">
        <f>F59+F53+F39+F30+F12+F62</f>
        <v>4757.4493991750396</v>
      </c>
      <c r="E65" s="65">
        <v>7.0000000000000007E-2</v>
      </c>
      <c r="F65" s="31">
        <f>D65*E65</f>
        <v>333.02145794225282</v>
      </c>
    </row>
    <row r="66" spans="2:6" ht="12.75" customHeight="1" x14ac:dyDescent="0.25">
      <c r="B66" s="29" t="s">
        <v>1</v>
      </c>
      <c r="C66" s="30" t="s">
        <v>49</v>
      </c>
      <c r="D66" s="64">
        <f>D65+F65</f>
        <v>5090.4708571172923</v>
      </c>
      <c r="E66" s="66">
        <v>0.17</v>
      </c>
      <c r="F66" s="31">
        <f>D66*E66</f>
        <v>865.38004570993974</v>
      </c>
    </row>
    <row r="67" spans="2:6" ht="12.75" customHeight="1" x14ac:dyDescent="0.25">
      <c r="B67" s="29" t="s">
        <v>2</v>
      </c>
      <c r="C67" s="30" t="s">
        <v>50</v>
      </c>
      <c r="D67" s="31">
        <f>ROUND((F76+F65+F66)/(1-E67),2)</f>
        <v>6768.01</v>
      </c>
      <c r="E67" s="65">
        <v>0.12</v>
      </c>
      <c r="F67" s="31">
        <f>D67*E67</f>
        <v>812.16120000000001</v>
      </c>
    </row>
    <row r="68" spans="2:6" ht="12.75" customHeight="1" x14ac:dyDescent="0.25">
      <c r="B68" s="26"/>
      <c r="C68" s="26" t="s">
        <v>19</v>
      </c>
      <c r="D68" s="26"/>
      <c r="E68" s="38"/>
      <c r="F68" s="35">
        <f>SUM(F65:F67)</f>
        <v>2010.5627036521926</v>
      </c>
    </row>
    <row r="69" spans="2:6" ht="12.75" customHeight="1" x14ac:dyDescent="0.25">
      <c r="B69" s="141" t="s">
        <v>51</v>
      </c>
      <c r="C69" s="141"/>
      <c r="D69" s="141"/>
      <c r="E69" s="141"/>
      <c r="F69" s="27" t="s">
        <v>8</v>
      </c>
    </row>
    <row r="70" spans="2:6" ht="12.75" customHeight="1" x14ac:dyDescent="0.25">
      <c r="B70" s="25" t="s">
        <v>0</v>
      </c>
      <c r="C70" s="145" t="s">
        <v>52</v>
      </c>
      <c r="D70" s="145"/>
      <c r="E70" s="145"/>
      <c r="F70" s="22">
        <f>F12</f>
        <v>1963.4</v>
      </c>
    </row>
    <row r="71" spans="2:6" ht="12.75" customHeight="1" x14ac:dyDescent="0.25">
      <c r="B71" s="29" t="s">
        <v>1</v>
      </c>
      <c r="C71" s="150" t="s">
        <v>53</v>
      </c>
      <c r="D71" s="150"/>
      <c r="E71" s="150"/>
      <c r="F71" s="34">
        <f>F30</f>
        <v>826.78773999999999</v>
      </c>
    </row>
    <row r="72" spans="2:6" ht="12.75" customHeight="1" x14ac:dyDescent="0.25">
      <c r="B72" s="29" t="s">
        <v>2</v>
      </c>
      <c r="C72" s="150" t="s">
        <v>54</v>
      </c>
      <c r="D72" s="150"/>
      <c r="E72" s="150"/>
      <c r="F72" s="34">
        <f>F39</f>
        <v>72.955439175039999</v>
      </c>
    </row>
    <row r="73" spans="2:6" ht="12.75" customHeight="1" x14ac:dyDescent="0.25">
      <c r="B73" s="29" t="s">
        <v>3</v>
      </c>
      <c r="C73" s="150" t="s">
        <v>55</v>
      </c>
      <c r="D73" s="150"/>
      <c r="E73" s="150"/>
      <c r="F73" s="34">
        <f>F53</f>
        <v>212.63622000000004</v>
      </c>
    </row>
    <row r="74" spans="2:6" ht="12.75" customHeight="1" x14ac:dyDescent="0.25">
      <c r="B74" s="29" t="s">
        <v>10</v>
      </c>
      <c r="C74" s="150" t="s">
        <v>56</v>
      </c>
      <c r="D74" s="150"/>
      <c r="E74" s="150"/>
      <c r="F74" s="34">
        <f>F59</f>
        <v>959.86999999999989</v>
      </c>
    </row>
    <row r="75" spans="2:6" ht="12.75" customHeight="1" x14ac:dyDescent="0.25">
      <c r="B75" s="29" t="s">
        <v>11</v>
      </c>
      <c r="C75" s="150" t="s">
        <v>95</v>
      </c>
      <c r="D75" s="150"/>
      <c r="E75" s="150"/>
      <c r="F75" s="34">
        <f>F62</f>
        <v>721.8</v>
      </c>
    </row>
    <row r="76" spans="2:6" ht="12.75" customHeight="1" x14ac:dyDescent="0.25">
      <c r="B76" s="142" t="s">
        <v>57</v>
      </c>
      <c r="C76" s="142"/>
      <c r="D76" s="142"/>
      <c r="E76" s="142"/>
      <c r="F76" s="35">
        <f>SUM(F70:F75)</f>
        <v>4757.4493991750396</v>
      </c>
    </row>
    <row r="77" spans="2:6" ht="12.75" customHeight="1" x14ac:dyDescent="0.25">
      <c r="B77" s="29" t="s">
        <v>63</v>
      </c>
      <c r="C77" s="150" t="s">
        <v>64</v>
      </c>
      <c r="D77" s="150"/>
      <c r="E77" s="150"/>
      <c r="F77" s="63">
        <f>F68</f>
        <v>2010.5627036521926</v>
      </c>
    </row>
    <row r="78" spans="2:6" x14ac:dyDescent="0.25">
      <c r="B78" s="145" t="s">
        <v>58</v>
      </c>
      <c r="C78" s="145"/>
      <c r="D78" s="145"/>
      <c r="E78" s="145"/>
      <c r="F78" s="35">
        <f>F76+F77</f>
        <v>6768.0121028272324</v>
      </c>
    </row>
    <row r="79" spans="2:6" ht="15" customHeight="1" x14ac:dyDescent="0.25">
      <c r="B79" s="145" t="s">
        <v>65</v>
      </c>
      <c r="C79" s="145"/>
      <c r="D79" s="145"/>
      <c r="E79" s="145"/>
      <c r="F79" s="67">
        <f>F78/220</f>
        <v>30.763691376487419</v>
      </c>
    </row>
    <row r="80" spans="2:6" ht="15" customHeight="1" x14ac:dyDescent="0.25">
      <c r="B80" s="151" t="s">
        <v>67</v>
      </c>
      <c r="C80" s="151"/>
      <c r="D80" s="151"/>
      <c r="E80" s="151"/>
      <c r="F80" s="151"/>
    </row>
    <row r="81" spans="2:15" x14ac:dyDescent="0.25">
      <c r="B81" s="149" t="s">
        <v>81</v>
      </c>
      <c r="C81" s="149"/>
      <c r="D81" s="149"/>
      <c r="E81" s="149"/>
      <c r="F81" s="149"/>
    </row>
    <row r="82" spans="2:15" x14ac:dyDescent="0.25">
      <c r="B82" s="149" t="s">
        <v>66</v>
      </c>
      <c r="C82" s="149"/>
      <c r="D82" s="149"/>
      <c r="E82" s="149"/>
      <c r="F82" s="149"/>
      <c r="G82" s="23"/>
    </row>
    <row r="83" spans="2:15" x14ac:dyDescent="0.25">
      <c r="C83" s="24"/>
    </row>
    <row r="84" spans="2:15" x14ac:dyDescent="0.25">
      <c r="B84" s="1" t="str">
        <f>PO!B35</f>
        <v>São Sebastião do Oeste/MG, 13 de junho de 2025.</v>
      </c>
      <c r="C84" s="24"/>
    </row>
    <row r="85" spans="2:15" x14ac:dyDescent="0.25"/>
    <row r="86" spans="2:15" x14ac:dyDescent="0.25"/>
    <row r="87" spans="2:15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spans="2:15" x14ac:dyDescent="0.25">
      <c r="C88" s="17"/>
      <c r="D88" s="17"/>
      <c r="E88" s="17"/>
      <c r="F88" s="17"/>
      <c r="G88" s="17"/>
      <c r="H88" s="42"/>
      <c r="I88" s="42"/>
      <c r="J88" s="42"/>
      <c r="K88" s="42"/>
      <c r="L88" s="42"/>
      <c r="M88" s="42"/>
      <c r="N88" s="42"/>
      <c r="O88" s="42"/>
    </row>
    <row r="89" spans="2:15" x14ac:dyDescent="0.25">
      <c r="C89" s="75" t="s">
        <v>154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spans="2:15" ht="14.4" thickBot="1" x14ac:dyDescent="0.3">
      <c r="C90" s="76" t="s">
        <v>155</v>
      </c>
      <c r="D90" s="17"/>
      <c r="E90" s="17"/>
      <c r="F90" s="17"/>
      <c r="G90" s="17"/>
      <c r="H90" s="20"/>
      <c r="I90" s="20"/>
      <c r="J90" s="20"/>
      <c r="K90" s="20"/>
      <c r="L90" s="20"/>
      <c r="M90" s="20"/>
      <c r="N90" s="20"/>
      <c r="O90" s="20"/>
    </row>
    <row r="91" spans="2:15" x14ac:dyDescent="0.25"/>
    <row r="92" spans="2:15" x14ac:dyDescent="0.25"/>
  </sheetData>
  <mergeCells count="36">
    <mergeCell ref="B82:F82"/>
    <mergeCell ref="C71:E71"/>
    <mergeCell ref="C72:E72"/>
    <mergeCell ref="C73:E73"/>
    <mergeCell ref="C74:E74"/>
    <mergeCell ref="C75:E75"/>
    <mergeCell ref="B76:E76"/>
    <mergeCell ref="C77:E77"/>
    <mergeCell ref="B78:E78"/>
    <mergeCell ref="B79:E79"/>
    <mergeCell ref="B80:F80"/>
    <mergeCell ref="B81:F81"/>
    <mergeCell ref="C70:E70"/>
    <mergeCell ref="B31:F31"/>
    <mergeCell ref="B40:F40"/>
    <mergeCell ref="B41:F41"/>
    <mergeCell ref="B49:E49"/>
    <mergeCell ref="B50:F50"/>
    <mergeCell ref="B53:E53"/>
    <mergeCell ref="B54:F54"/>
    <mergeCell ref="B59:E59"/>
    <mergeCell ref="B60:F60"/>
    <mergeCell ref="B63:F63"/>
    <mergeCell ref="B69:E69"/>
    <mergeCell ref="B30:E30"/>
    <mergeCell ref="B6:F6"/>
    <mergeCell ref="B7:F7"/>
    <mergeCell ref="B8:F8"/>
    <mergeCell ref="B13:F13"/>
    <mergeCell ref="B14:F14"/>
    <mergeCell ref="C18:E18"/>
    <mergeCell ref="B19:E20"/>
    <mergeCell ref="B26:F26"/>
    <mergeCell ref="C27:E27"/>
    <mergeCell ref="C28:E28"/>
    <mergeCell ref="C29:E2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rstPageNumber="0" fitToWidth="0" fitToHeight="0" orientation="portrait" r:id="rId1"/>
  <headerFooter>
    <oddHeader>&amp;L&amp;G&amp;C&amp;"Arial,Negrito"&amp;20&amp;G</oddHeader>
    <oddFooter xml:space="preserve">&amp;CPraça Padre Altamiro de Faria, 178 – Centro – São Sebastião do Oeste – MG
CEP 35.567-000 – Telefone (37) 3286-1173 – CNPJ 18.308.734/0001-06
E-mail: engenhariaprefsso@gmail.com – Site www.saosebastiaodooeste.mg.gov.br
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AF9E2-1A91-4D73-B65C-A96B4C5CF4E8}">
  <sheetPr>
    <tabColor theme="0"/>
  </sheetPr>
  <dimension ref="A1:AMI93"/>
  <sheetViews>
    <sheetView topLeftCell="A26" zoomScale="70" zoomScaleNormal="70" workbookViewId="0">
      <selection activeCell="C57" sqref="C57"/>
    </sheetView>
  </sheetViews>
  <sheetFormatPr defaultColWidth="0" defaultRowHeight="13.8" zeroHeight="1" x14ac:dyDescent="0.25"/>
  <cols>
    <col min="1" max="1" width="3.69921875" style="1" customWidth="1"/>
    <col min="2" max="2" width="12.59765625" style="1" customWidth="1"/>
    <col min="3" max="3" width="52.3984375" style="1" customWidth="1"/>
    <col min="4" max="4" width="11.3984375" style="1" bestFit="1" customWidth="1"/>
    <col min="5" max="5" width="11.59765625" style="1" bestFit="1" customWidth="1"/>
    <col min="6" max="6" width="20.8984375" style="1" customWidth="1"/>
    <col min="7" max="7" width="15.09765625" style="1" customWidth="1"/>
    <col min="8" max="8" width="10.69921875" style="1" hidden="1" customWidth="1"/>
    <col min="9" max="14" width="8.5" style="1" hidden="1" customWidth="1"/>
    <col min="15" max="24" width="7.09765625" style="1" hidden="1" customWidth="1"/>
    <col min="25" max="1023" width="12.8984375" style="1" hidden="1" customWidth="1"/>
    <col min="1024" max="16384" width="9" style="1" hidden="1"/>
  </cols>
  <sheetData>
    <row r="1" spans="2:8" x14ac:dyDescent="0.25"/>
    <row r="2" spans="2:8" x14ac:dyDescent="0.25"/>
    <row r="3" spans="2:8" x14ac:dyDescent="0.25"/>
    <row r="4" spans="2:8" x14ac:dyDescent="0.25"/>
    <row r="5" spans="2:8" x14ac:dyDescent="0.25"/>
    <row r="6" spans="2:8" ht="71.25" customHeight="1" x14ac:dyDescent="0.25">
      <c r="B6" s="134" t="s">
        <v>176</v>
      </c>
      <c r="C6" s="135"/>
      <c r="D6" s="135"/>
      <c r="E6" s="135"/>
      <c r="F6" s="136"/>
    </row>
    <row r="7" spans="2:8" ht="37.5" customHeight="1" x14ac:dyDescent="0.25">
      <c r="B7" s="152" t="s">
        <v>186</v>
      </c>
      <c r="C7" s="152"/>
      <c r="D7" s="152"/>
      <c r="E7" s="152"/>
      <c r="F7" s="152"/>
    </row>
    <row r="8" spans="2:8" ht="12.75" customHeight="1" x14ac:dyDescent="0.25">
      <c r="B8" s="140" t="s">
        <v>4</v>
      </c>
      <c r="C8" s="140"/>
      <c r="D8" s="140"/>
      <c r="E8" s="140"/>
      <c r="F8" s="140"/>
    </row>
    <row r="9" spans="2:8" ht="12.75" customHeight="1" x14ac:dyDescent="0.25">
      <c r="B9" s="25">
        <v>1</v>
      </c>
      <c r="C9" s="26" t="s">
        <v>5</v>
      </c>
      <c r="D9" s="26" t="s">
        <v>6</v>
      </c>
      <c r="E9" s="26" t="s">
        <v>7</v>
      </c>
      <c r="F9" s="27" t="s">
        <v>8</v>
      </c>
      <c r="G9" s="32"/>
      <c r="H9" s="28"/>
    </row>
    <row r="10" spans="2:8" ht="12.75" customHeight="1" x14ac:dyDescent="0.25">
      <c r="B10" s="29" t="s">
        <v>0</v>
      </c>
      <c r="C10" s="30" t="s">
        <v>9</v>
      </c>
      <c r="D10" s="30"/>
      <c r="E10" s="30"/>
      <c r="F10" s="31">
        <v>1963.4</v>
      </c>
      <c r="G10" s="100"/>
      <c r="H10" s="28"/>
    </row>
    <row r="11" spans="2:8" ht="12.75" customHeight="1" x14ac:dyDescent="0.25">
      <c r="B11" s="29" t="s">
        <v>1</v>
      </c>
      <c r="C11" s="30" t="s">
        <v>170</v>
      </c>
      <c r="D11" s="30"/>
      <c r="E11" s="39">
        <v>0.39</v>
      </c>
      <c r="F11" s="31">
        <f>E11*((F10/220)*(7*220/8))</f>
        <v>670.01025000000004</v>
      </c>
      <c r="G11" s="32"/>
      <c r="H11" s="28"/>
    </row>
    <row r="12" spans="2:8" ht="12.75" customHeight="1" x14ac:dyDescent="0.25">
      <c r="B12" s="29"/>
      <c r="C12" s="30"/>
      <c r="D12" s="33"/>
      <c r="E12" s="34"/>
      <c r="F12" s="31"/>
    </row>
    <row r="13" spans="2:8" ht="12.75" customHeight="1" x14ac:dyDescent="0.25">
      <c r="B13" s="26"/>
      <c r="C13" s="26" t="s">
        <v>14</v>
      </c>
      <c r="D13" s="26"/>
      <c r="E13" s="26"/>
      <c r="F13" s="35">
        <f>SUM(F10:F11)</f>
        <v>2633.4102499999999</v>
      </c>
    </row>
    <row r="14" spans="2:8" ht="12.75" customHeight="1" x14ac:dyDescent="0.25">
      <c r="B14" s="140" t="s">
        <v>91</v>
      </c>
      <c r="C14" s="140"/>
      <c r="D14" s="140"/>
      <c r="E14" s="140"/>
      <c r="F14" s="140"/>
      <c r="G14" s="4"/>
    </row>
    <row r="15" spans="2:8" ht="12.75" customHeight="1" x14ac:dyDescent="0.25">
      <c r="B15" s="141" t="s">
        <v>15</v>
      </c>
      <c r="C15" s="141"/>
      <c r="D15" s="141"/>
      <c r="E15" s="141"/>
      <c r="F15" s="141"/>
    </row>
    <row r="16" spans="2:8" ht="12.75" customHeight="1" x14ac:dyDescent="0.25">
      <c r="B16" s="36">
        <v>42737</v>
      </c>
      <c r="C16" s="43" t="s">
        <v>16</v>
      </c>
      <c r="D16" s="26"/>
      <c r="E16" s="25" t="s">
        <v>6</v>
      </c>
      <c r="F16" s="27" t="s">
        <v>8</v>
      </c>
    </row>
    <row r="17" spans="2:6" ht="12.75" customHeight="1" x14ac:dyDescent="0.25">
      <c r="B17" s="29" t="s">
        <v>0</v>
      </c>
      <c r="C17" s="30" t="s">
        <v>17</v>
      </c>
      <c r="D17" s="30"/>
      <c r="E17" s="37">
        <v>8.3299999999999999E-2</v>
      </c>
      <c r="F17" s="34">
        <f>E17*F13</f>
        <v>219.36307382499999</v>
      </c>
    </row>
    <row r="18" spans="2:6" ht="12.75" customHeight="1" x14ac:dyDescent="0.25">
      <c r="B18" s="29" t="s">
        <v>1</v>
      </c>
      <c r="C18" s="30" t="s">
        <v>18</v>
      </c>
      <c r="D18" s="30"/>
      <c r="E18" s="37">
        <v>2.7799999999999998E-2</v>
      </c>
      <c r="F18" s="34">
        <f>E18*F13</f>
        <v>73.208804949999987</v>
      </c>
    </row>
    <row r="19" spans="2:6" ht="12.75" customHeight="1" x14ac:dyDescent="0.25">
      <c r="B19" s="26"/>
      <c r="C19" s="142" t="s">
        <v>19</v>
      </c>
      <c r="D19" s="142"/>
      <c r="E19" s="142"/>
      <c r="F19" s="35">
        <f>SUM(F17:F18)</f>
        <v>292.57187877499996</v>
      </c>
    </row>
    <row r="20" spans="2:6" ht="12.75" customHeight="1" x14ac:dyDescent="0.25">
      <c r="B20" s="141" t="s">
        <v>20</v>
      </c>
      <c r="C20" s="141"/>
      <c r="D20" s="141"/>
      <c r="E20" s="141"/>
      <c r="F20" s="44" t="s">
        <v>21</v>
      </c>
    </row>
    <row r="21" spans="2:6" ht="12.75" customHeight="1" x14ac:dyDescent="0.25">
      <c r="B21" s="141"/>
      <c r="C21" s="141"/>
      <c r="D21" s="141"/>
      <c r="E21" s="141"/>
      <c r="F21" s="27">
        <f>F13</f>
        <v>2633.4102499999999</v>
      </c>
    </row>
    <row r="22" spans="2:6" ht="12.75" customHeight="1" x14ac:dyDescent="0.25">
      <c r="B22" s="36">
        <v>42768</v>
      </c>
      <c r="C22" s="26" t="s">
        <v>22</v>
      </c>
      <c r="D22" s="26"/>
      <c r="E22" s="25" t="s">
        <v>6</v>
      </c>
      <c r="F22" s="27" t="s">
        <v>8</v>
      </c>
    </row>
    <row r="23" spans="2:6" ht="12.75" customHeight="1" x14ac:dyDescent="0.25">
      <c r="B23" s="29" t="s">
        <v>0</v>
      </c>
      <c r="C23" s="30" t="s">
        <v>23</v>
      </c>
      <c r="D23" s="30"/>
      <c r="E23" s="37">
        <v>0.2</v>
      </c>
      <c r="F23" s="34">
        <f>$F$21*E23</f>
        <v>526.68205</v>
      </c>
    </row>
    <row r="24" spans="2:6" ht="12.75" customHeight="1" x14ac:dyDescent="0.25">
      <c r="B24" s="29" t="s">
        <v>2</v>
      </c>
      <c r="C24" s="30" t="s">
        <v>59</v>
      </c>
      <c r="D24" s="30"/>
      <c r="E24" s="33">
        <v>0.03</v>
      </c>
      <c r="F24" s="31">
        <f>$F$21*E24</f>
        <v>79.002307500000001</v>
      </c>
    </row>
    <row r="25" spans="2:6" ht="12.75" customHeight="1" x14ac:dyDescent="0.25">
      <c r="B25" s="29" t="s">
        <v>13</v>
      </c>
      <c r="C25" s="30" t="s">
        <v>24</v>
      </c>
      <c r="D25" s="30"/>
      <c r="E25" s="37">
        <v>0.08</v>
      </c>
      <c r="F25" s="34">
        <f>$F$21*E25</f>
        <v>210.67282</v>
      </c>
    </row>
    <row r="26" spans="2:6" ht="12.75" customHeight="1" x14ac:dyDescent="0.25">
      <c r="B26" s="26"/>
      <c r="C26" s="26" t="s">
        <v>19</v>
      </c>
      <c r="D26" s="26"/>
      <c r="E26" s="38">
        <f>SUM(E23:E25)</f>
        <v>0.31</v>
      </c>
      <c r="F26" s="35">
        <f>SUM(F23:F25)</f>
        <v>816.35717750000003</v>
      </c>
    </row>
    <row r="27" spans="2:6" ht="12.75" customHeight="1" x14ac:dyDescent="0.25">
      <c r="B27" s="133" t="s">
        <v>25</v>
      </c>
      <c r="C27" s="133"/>
      <c r="D27" s="133"/>
      <c r="E27" s="133"/>
      <c r="F27" s="133"/>
    </row>
    <row r="28" spans="2:6" ht="12.75" customHeight="1" x14ac:dyDescent="0.25">
      <c r="B28" s="45">
        <v>2</v>
      </c>
      <c r="C28" s="143" t="s">
        <v>26</v>
      </c>
      <c r="D28" s="143"/>
      <c r="E28" s="143"/>
      <c r="F28" s="46" t="s">
        <v>27</v>
      </c>
    </row>
    <row r="29" spans="2:6" ht="12.75" customHeight="1" x14ac:dyDescent="0.25">
      <c r="B29" s="47">
        <v>42737</v>
      </c>
      <c r="C29" s="144" t="str">
        <f>C16</f>
        <v>13º Salário, Férias e Adicional de Férias</v>
      </c>
      <c r="D29" s="144"/>
      <c r="E29" s="144"/>
      <c r="F29" s="48">
        <f>F19</f>
        <v>292.57187877499996</v>
      </c>
    </row>
    <row r="30" spans="2:6" ht="12.75" customHeight="1" x14ac:dyDescent="0.25">
      <c r="B30" s="47">
        <v>42768</v>
      </c>
      <c r="C30" s="144" t="str">
        <f>C22</f>
        <v>GPS, FGTS e outras contribuições</v>
      </c>
      <c r="D30" s="144"/>
      <c r="E30" s="144"/>
      <c r="F30" s="48">
        <f>F26</f>
        <v>816.35717750000003</v>
      </c>
    </row>
    <row r="31" spans="2:6" ht="12.75" customHeight="1" x14ac:dyDescent="0.25">
      <c r="B31" s="133" t="s">
        <v>19</v>
      </c>
      <c r="C31" s="133"/>
      <c r="D31" s="133"/>
      <c r="E31" s="133"/>
      <c r="F31" s="49">
        <f>SUM(F29:F30)</f>
        <v>1108.929056275</v>
      </c>
    </row>
    <row r="32" spans="2:6" ht="12.75" customHeight="1" x14ac:dyDescent="0.25">
      <c r="B32" s="140" t="s">
        <v>28</v>
      </c>
      <c r="C32" s="140"/>
      <c r="D32" s="140"/>
      <c r="E32" s="140"/>
      <c r="F32" s="140"/>
    </row>
    <row r="33" spans="2:6" ht="19.5" customHeight="1" x14ac:dyDescent="0.25">
      <c r="B33" s="25">
        <v>3</v>
      </c>
      <c r="C33" s="26" t="s">
        <v>29</v>
      </c>
      <c r="D33" s="26"/>
      <c r="E33" s="26" t="s">
        <v>6</v>
      </c>
      <c r="F33" s="27" t="s">
        <v>8</v>
      </c>
    </row>
    <row r="34" spans="2:6" ht="19.5" customHeight="1" x14ac:dyDescent="0.25">
      <c r="B34" s="29" t="s">
        <v>0</v>
      </c>
      <c r="C34" s="30" t="s">
        <v>30</v>
      </c>
      <c r="D34" s="30"/>
      <c r="E34" s="39">
        <v>4.1999999999999997E-3</v>
      </c>
      <c r="F34" s="34">
        <f>$F$13*E34</f>
        <v>11.060323049999999</v>
      </c>
    </row>
    <row r="35" spans="2:6" ht="24.75" customHeight="1" x14ac:dyDescent="0.25">
      <c r="B35" s="29" t="s">
        <v>1</v>
      </c>
      <c r="C35" s="30" t="s">
        <v>31</v>
      </c>
      <c r="D35" s="30"/>
      <c r="E35" s="39">
        <f>0.08*E34</f>
        <v>3.3599999999999998E-4</v>
      </c>
      <c r="F35" s="22">
        <f>F13*E35</f>
        <v>0.88482584399999997</v>
      </c>
    </row>
    <row r="36" spans="2:6" x14ac:dyDescent="0.25">
      <c r="B36" s="29" t="s">
        <v>2</v>
      </c>
      <c r="C36" s="50" t="s">
        <v>32</v>
      </c>
      <c r="D36" s="30"/>
      <c r="E36" s="39">
        <f>E34+(0.5*E34)*8%*E34</f>
        <v>4.2007056000000001E-3</v>
      </c>
      <c r="F36" s="34">
        <f>F13*E36</f>
        <v>11.062181184272401</v>
      </c>
    </row>
    <row r="37" spans="2:6" ht="28.5" customHeight="1" x14ac:dyDescent="0.25">
      <c r="B37" s="29" t="s">
        <v>3</v>
      </c>
      <c r="C37" s="50" t="s">
        <v>33</v>
      </c>
      <c r="D37" s="30"/>
      <c r="E37" s="39">
        <v>1.9400000000000001E-2</v>
      </c>
      <c r="F37" s="34">
        <f>($F$13)*E37</f>
        <v>51.088158849999999</v>
      </c>
    </row>
    <row r="38" spans="2:6" ht="27.6" x14ac:dyDescent="0.25">
      <c r="B38" s="29" t="s">
        <v>10</v>
      </c>
      <c r="C38" s="50" t="s">
        <v>34</v>
      </c>
      <c r="D38" s="30"/>
      <c r="E38" s="39">
        <f>E26*E37</f>
        <v>6.0140000000000002E-3</v>
      </c>
      <c r="F38" s="34">
        <f>F13*E38</f>
        <v>15.837329243499999</v>
      </c>
    </row>
    <row r="39" spans="2:6" x14ac:dyDescent="0.25">
      <c r="B39" s="29" t="s">
        <v>11</v>
      </c>
      <c r="C39" s="50" t="s">
        <v>32</v>
      </c>
      <c r="D39" s="30"/>
      <c r="E39" s="39">
        <v>0.5</v>
      </c>
      <c r="F39" s="34">
        <f>E39*F38</f>
        <v>7.9186646217499996</v>
      </c>
    </row>
    <row r="40" spans="2:6" ht="12.75" customHeight="1" x14ac:dyDescent="0.25">
      <c r="B40" s="26"/>
      <c r="C40" s="26" t="s">
        <v>19</v>
      </c>
      <c r="D40" s="26"/>
      <c r="E40" s="40"/>
      <c r="F40" s="35">
        <f>SUM(F34:F39)</f>
        <v>97.851482793522393</v>
      </c>
    </row>
    <row r="41" spans="2:6" ht="12.75" customHeight="1" x14ac:dyDescent="0.25">
      <c r="B41" s="140" t="s">
        <v>89</v>
      </c>
      <c r="C41" s="140"/>
      <c r="D41" s="140"/>
      <c r="E41" s="140"/>
      <c r="F41" s="140"/>
    </row>
    <row r="42" spans="2:6" ht="12.75" customHeight="1" x14ac:dyDescent="0.25">
      <c r="B42" s="141" t="s">
        <v>35</v>
      </c>
      <c r="C42" s="141"/>
      <c r="D42" s="141"/>
      <c r="E42" s="141"/>
      <c r="F42" s="141"/>
    </row>
    <row r="43" spans="2:6" ht="12.75" customHeight="1" x14ac:dyDescent="0.25">
      <c r="B43" s="51">
        <v>42739</v>
      </c>
      <c r="C43" s="52" t="s">
        <v>36</v>
      </c>
      <c r="D43" s="52"/>
      <c r="E43" s="52" t="s">
        <v>6</v>
      </c>
      <c r="F43" s="52" t="s">
        <v>27</v>
      </c>
    </row>
    <row r="44" spans="2:6" ht="12.75" customHeight="1" x14ac:dyDescent="0.25">
      <c r="B44" s="56" t="s">
        <v>0</v>
      </c>
      <c r="C44" s="53" t="s">
        <v>37</v>
      </c>
      <c r="D44" s="53"/>
      <c r="E44" s="54">
        <v>9.0899999999999995E-2</v>
      </c>
      <c r="F44" s="22">
        <f>$F$13*E44</f>
        <v>239.37699172499998</v>
      </c>
    </row>
    <row r="45" spans="2:6" ht="12.75" customHeight="1" x14ac:dyDescent="0.25">
      <c r="B45" s="56" t="s">
        <v>1</v>
      </c>
      <c r="C45" s="53" t="s">
        <v>36</v>
      </c>
      <c r="D45" s="53"/>
      <c r="E45" s="54">
        <v>1.66E-2</v>
      </c>
      <c r="F45" s="22">
        <f>$F$13*E45</f>
        <v>43.714610149999999</v>
      </c>
    </row>
    <row r="46" spans="2:6" ht="12.75" customHeight="1" x14ac:dyDescent="0.25">
      <c r="B46" s="56" t="s">
        <v>2</v>
      </c>
      <c r="C46" s="53" t="s">
        <v>38</v>
      </c>
      <c r="D46" s="53"/>
      <c r="E46" s="54">
        <v>2.0000000000000001E-4</v>
      </c>
      <c r="F46" s="22">
        <f>$F$13*E46</f>
        <v>0.52668205000000001</v>
      </c>
    </row>
    <row r="47" spans="2:6" ht="12.75" customHeight="1" x14ac:dyDescent="0.25">
      <c r="B47" s="56" t="s">
        <v>3</v>
      </c>
      <c r="C47" s="53" t="s">
        <v>39</v>
      </c>
      <c r="D47" s="53"/>
      <c r="E47" s="54">
        <v>2.9999999999999997E-4</v>
      </c>
      <c r="F47" s="22">
        <f>$F$13*E47</f>
        <v>0.79002307499999991</v>
      </c>
    </row>
    <row r="48" spans="2:6" ht="12.75" customHeight="1" x14ac:dyDescent="0.25">
      <c r="B48" s="56" t="s">
        <v>10</v>
      </c>
      <c r="C48" s="53" t="s">
        <v>40</v>
      </c>
      <c r="D48" s="53"/>
      <c r="E48" s="54">
        <v>2.9999999999999997E-4</v>
      </c>
      <c r="F48" s="22">
        <f>$F$13*E48</f>
        <v>0.79002307499999991</v>
      </c>
    </row>
    <row r="49" spans="2:7" ht="12.75" customHeight="1" x14ac:dyDescent="0.25">
      <c r="B49" s="56" t="s">
        <v>11</v>
      </c>
      <c r="C49" s="53" t="s">
        <v>12</v>
      </c>
      <c r="D49" s="53"/>
      <c r="E49" s="53"/>
      <c r="F49" s="22">
        <f t="shared" ref="F49" si="0">$F$13*E49</f>
        <v>0</v>
      </c>
    </row>
    <row r="50" spans="2:7" ht="12.75" customHeight="1" x14ac:dyDescent="0.25">
      <c r="B50" s="146" t="s">
        <v>19</v>
      </c>
      <c r="C50" s="146"/>
      <c r="D50" s="146"/>
      <c r="E50" s="146"/>
      <c r="F50" s="55">
        <f>SUM(F44:F49)</f>
        <v>285.198330075</v>
      </c>
    </row>
    <row r="51" spans="2:7" ht="12.75" customHeight="1" x14ac:dyDescent="0.25">
      <c r="B51" s="133" t="s">
        <v>41</v>
      </c>
      <c r="C51" s="133"/>
      <c r="D51" s="133"/>
      <c r="E51" s="133"/>
      <c r="F51" s="133"/>
    </row>
    <row r="52" spans="2:7" ht="12.75" customHeight="1" x14ac:dyDescent="0.25">
      <c r="B52" s="56">
        <v>4</v>
      </c>
      <c r="C52" s="56" t="s">
        <v>42</v>
      </c>
      <c r="D52" s="56"/>
      <c r="E52" s="56"/>
      <c r="F52" s="57" t="s">
        <v>27</v>
      </c>
    </row>
    <row r="53" spans="2:7" ht="12.75" customHeight="1" x14ac:dyDescent="0.25">
      <c r="B53" s="58">
        <v>42739</v>
      </c>
      <c r="C53" s="56" t="str">
        <f>C43</f>
        <v>Ausências Legais</v>
      </c>
      <c r="D53" s="56"/>
      <c r="E53" s="56"/>
      <c r="F53" s="59">
        <f>F50</f>
        <v>285.198330075</v>
      </c>
    </row>
    <row r="54" spans="2:7" ht="12.75" customHeight="1" x14ac:dyDescent="0.25">
      <c r="B54" s="141" t="s">
        <v>43</v>
      </c>
      <c r="C54" s="141"/>
      <c r="D54" s="141"/>
      <c r="E54" s="141"/>
      <c r="F54" s="60">
        <f>SUM(F53:F53)</f>
        <v>285.198330075</v>
      </c>
    </row>
    <row r="55" spans="2:7" ht="12.75" customHeight="1" x14ac:dyDescent="0.25">
      <c r="B55" s="147" t="s">
        <v>90</v>
      </c>
      <c r="C55" s="148"/>
      <c r="D55" s="148"/>
      <c r="E55" s="148"/>
      <c r="F55" s="148"/>
    </row>
    <row r="56" spans="2:7" ht="12.75" customHeight="1" x14ac:dyDescent="0.25">
      <c r="B56" s="25">
        <v>5</v>
      </c>
      <c r="C56" s="25"/>
      <c r="D56" s="25"/>
      <c r="E56" s="25"/>
      <c r="F56" s="27" t="s">
        <v>8</v>
      </c>
      <c r="G56" s="41"/>
    </row>
    <row r="57" spans="2:7" ht="12.75" customHeight="1" x14ac:dyDescent="0.25">
      <c r="B57" s="29" t="s">
        <v>0</v>
      </c>
      <c r="C57" s="29" t="s">
        <v>233</v>
      </c>
      <c r="D57" s="29"/>
      <c r="E57" s="37"/>
      <c r="F57" s="61">
        <v>155.19999999999999</v>
      </c>
      <c r="G57" s="41"/>
    </row>
    <row r="58" spans="2:7" ht="12.75" customHeight="1" x14ac:dyDescent="0.25">
      <c r="B58" s="29" t="s">
        <v>1</v>
      </c>
      <c r="C58" s="29" t="s">
        <v>45</v>
      </c>
      <c r="D58" s="29"/>
      <c r="E58" s="37"/>
      <c r="F58" s="61">
        <v>163.37</v>
      </c>
      <c r="G58" s="41"/>
    </row>
    <row r="59" spans="2:7" s="74" customFormat="1" ht="12.75" customHeight="1" x14ac:dyDescent="0.25">
      <c r="B59" s="70" t="s">
        <v>2</v>
      </c>
      <c r="C59" s="70" t="s">
        <v>116</v>
      </c>
      <c r="D59" s="70"/>
      <c r="E59" s="71"/>
      <c r="F59" s="72">
        <f>29.15*22</f>
        <v>641.29999999999995</v>
      </c>
      <c r="G59" s="73"/>
    </row>
    <row r="60" spans="2:7" ht="12.75" customHeight="1" x14ac:dyDescent="0.25">
      <c r="B60" s="142" t="s">
        <v>19</v>
      </c>
      <c r="C60" s="142"/>
      <c r="D60" s="142"/>
      <c r="E60" s="142"/>
      <c r="F60" s="62">
        <f>SUM(F57:F59)</f>
        <v>959.86999999999989</v>
      </c>
      <c r="G60" s="41"/>
    </row>
    <row r="61" spans="2:7" ht="12.75" customHeight="1" x14ac:dyDescent="0.25">
      <c r="B61" s="148" t="s">
        <v>80</v>
      </c>
      <c r="C61" s="148"/>
      <c r="D61" s="148"/>
      <c r="E61" s="148"/>
      <c r="F61" s="148"/>
      <c r="G61" s="41"/>
    </row>
    <row r="62" spans="2:7" ht="12.75" customHeight="1" x14ac:dyDescent="0.25">
      <c r="B62" s="25">
        <v>6</v>
      </c>
      <c r="C62" s="25" t="s">
        <v>61</v>
      </c>
      <c r="D62" s="25" t="s">
        <v>62</v>
      </c>
      <c r="E62" s="25" t="s">
        <v>69</v>
      </c>
      <c r="F62" s="27" t="s">
        <v>84</v>
      </c>
      <c r="G62" s="41"/>
    </row>
    <row r="63" spans="2:7" ht="12.75" customHeight="1" x14ac:dyDescent="0.25">
      <c r="B63" s="29" t="s">
        <v>108</v>
      </c>
      <c r="C63" s="29" t="s">
        <v>107</v>
      </c>
      <c r="D63" s="29">
        <v>12</v>
      </c>
      <c r="E63" s="63">
        <v>60.15</v>
      </c>
      <c r="F63" s="62">
        <f>E63*D63</f>
        <v>721.8</v>
      </c>
    </row>
    <row r="64" spans="2:7" ht="12.75" customHeight="1" x14ac:dyDescent="0.25">
      <c r="B64" s="148" t="s">
        <v>60</v>
      </c>
      <c r="C64" s="148"/>
      <c r="D64" s="148"/>
      <c r="E64" s="148"/>
      <c r="F64" s="148"/>
    </row>
    <row r="65" spans="2:6" ht="12.75" customHeight="1" x14ac:dyDescent="0.25">
      <c r="B65" s="25">
        <v>7</v>
      </c>
      <c r="C65" s="26" t="s">
        <v>46</v>
      </c>
      <c r="D65" s="26" t="s">
        <v>47</v>
      </c>
      <c r="E65" s="25" t="s">
        <v>6</v>
      </c>
      <c r="F65" s="27" t="s">
        <v>8</v>
      </c>
    </row>
    <row r="66" spans="2:6" ht="12.75" customHeight="1" x14ac:dyDescent="0.25">
      <c r="B66" s="29" t="s">
        <v>0</v>
      </c>
      <c r="C66" s="30" t="s">
        <v>48</v>
      </c>
      <c r="D66" s="64">
        <f>F60+F54+F40+F31+F13+F63</f>
        <v>5807.0591191435224</v>
      </c>
      <c r="E66" s="65">
        <v>7.0000000000000007E-2</v>
      </c>
      <c r="F66" s="31">
        <f>D66*E66</f>
        <v>406.49413834004662</v>
      </c>
    </row>
    <row r="67" spans="2:6" ht="12.75" customHeight="1" x14ac:dyDescent="0.25">
      <c r="B67" s="29" t="s">
        <v>1</v>
      </c>
      <c r="C67" s="30" t="s">
        <v>49</v>
      </c>
      <c r="D67" s="64">
        <f>D66+F66</f>
        <v>6213.5532574835688</v>
      </c>
      <c r="E67" s="66">
        <v>0.17</v>
      </c>
      <c r="F67" s="31">
        <f>D67*E67</f>
        <v>1056.3040537722068</v>
      </c>
    </row>
    <row r="68" spans="2:6" ht="12.75" customHeight="1" x14ac:dyDescent="0.25">
      <c r="B68" s="29" t="s">
        <v>2</v>
      </c>
      <c r="C68" s="30" t="s">
        <v>50</v>
      </c>
      <c r="D68" s="31">
        <f>ROUND((F77+F66+F67)/(1-E68),2)</f>
        <v>8261.2000000000007</v>
      </c>
      <c r="E68" s="65">
        <v>0.12</v>
      </c>
      <c r="F68" s="31">
        <f>D68*E68</f>
        <v>991.34400000000005</v>
      </c>
    </row>
    <row r="69" spans="2:6" ht="12.75" customHeight="1" x14ac:dyDescent="0.25">
      <c r="B69" s="26"/>
      <c r="C69" s="26" t="s">
        <v>19</v>
      </c>
      <c r="D69" s="26"/>
      <c r="E69" s="38"/>
      <c r="F69" s="35">
        <f>SUM(F66:F68)</f>
        <v>2454.1421921122537</v>
      </c>
    </row>
    <row r="70" spans="2:6" ht="12.75" customHeight="1" x14ac:dyDescent="0.25">
      <c r="B70" s="141" t="s">
        <v>51</v>
      </c>
      <c r="C70" s="141"/>
      <c r="D70" s="141"/>
      <c r="E70" s="141"/>
      <c r="F70" s="27" t="s">
        <v>8</v>
      </c>
    </row>
    <row r="71" spans="2:6" ht="12.75" customHeight="1" x14ac:dyDescent="0.25">
      <c r="B71" s="25" t="s">
        <v>0</v>
      </c>
      <c r="C71" s="145" t="s">
        <v>52</v>
      </c>
      <c r="D71" s="145"/>
      <c r="E71" s="145"/>
      <c r="F71" s="22">
        <f>F13</f>
        <v>2633.4102499999999</v>
      </c>
    </row>
    <row r="72" spans="2:6" ht="12.75" customHeight="1" x14ac:dyDescent="0.25">
      <c r="B72" s="29" t="s">
        <v>1</v>
      </c>
      <c r="C72" s="150" t="s">
        <v>53</v>
      </c>
      <c r="D72" s="150"/>
      <c r="E72" s="150"/>
      <c r="F72" s="34">
        <f>F31</f>
        <v>1108.929056275</v>
      </c>
    </row>
    <row r="73" spans="2:6" ht="12.75" customHeight="1" x14ac:dyDescent="0.25">
      <c r="B73" s="29" t="s">
        <v>2</v>
      </c>
      <c r="C73" s="150" t="s">
        <v>54</v>
      </c>
      <c r="D73" s="150"/>
      <c r="E73" s="150"/>
      <c r="F73" s="34">
        <f>F40</f>
        <v>97.851482793522393</v>
      </c>
    </row>
    <row r="74" spans="2:6" ht="12.75" customHeight="1" x14ac:dyDescent="0.25">
      <c r="B74" s="29" t="s">
        <v>3</v>
      </c>
      <c r="C74" s="150" t="s">
        <v>55</v>
      </c>
      <c r="D74" s="150"/>
      <c r="E74" s="150"/>
      <c r="F74" s="34">
        <f>F54</f>
        <v>285.198330075</v>
      </c>
    </row>
    <row r="75" spans="2:6" ht="12.75" customHeight="1" x14ac:dyDescent="0.25">
      <c r="B75" s="29" t="s">
        <v>10</v>
      </c>
      <c r="C75" s="150" t="s">
        <v>56</v>
      </c>
      <c r="D75" s="150"/>
      <c r="E75" s="150"/>
      <c r="F75" s="34">
        <f>F60</f>
        <v>959.86999999999989</v>
      </c>
    </row>
    <row r="76" spans="2:6" ht="12.75" customHeight="1" x14ac:dyDescent="0.25">
      <c r="B76" s="29" t="s">
        <v>11</v>
      </c>
      <c r="C76" s="150" t="s">
        <v>95</v>
      </c>
      <c r="D76" s="150"/>
      <c r="E76" s="150"/>
      <c r="F76" s="34">
        <f>F63</f>
        <v>721.8</v>
      </c>
    </row>
    <row r="77" spans="2:6" ht="12.75" customHeight="1" x14ac:dyDescent="0.25">
      <c r="B77" s="142" t="s">
        <v>57</v>
      </c>
      <c r="C77" s="142"/>
      <c r="D77" s="142"/>
      <c r="E77" s="142"/>
      <c r="F77" s="35">
        <f>SUM(F71:F76)</f>
        <v>5807.0591191435224</v>
      </c>
    </row>
    <row r="78" spans="2:6" ht="12.75" customHeight="1" x14ac:dyDescent="0.25">
      <c r="B78" s="29" t="s">
        <v>63</v>
      </c>
      <c r="C78" s="150" t="s">
        <v>64</v>
      </c>
      <c r="D78" s="150"/>
      <c r="E78" s="150"/>
      <c r="F78" s="63">
        <f>F69</f>
        <v>2454.1421921122537</v>
      </c>
    </row>
    <row r="79" spans="2:6" x14ac:dyDescent="0.25">
      <c r="B79" s="145" t="s">
        <v>58</v>
      </c>
      <c r="C79" s="145"/>
      <c r="D79" s="145"/>
      <c r="E79" s="145"/>
      <c r="F79" s="35">
        <f>F77+F78</f>
        <v>8261.2013112557761</v>
      </c>
    </row>
    <row r="80" spans="2:6" ht="15" customHeight="1" x14ac:dyDescent="0.25">
      <c r="B80" s="145" t="s">
        <v>65</v>
      </c>
      <c r="C80" s="145"/>
      <c r="D80" s="145"/>
      <c r="E80" s="145"/>
      <c r="F80" s="67">
        <f>F79/220</f>
        <v>37.550915051162619</v>
      </c>
    </row>
    <row r="81" spans="2:15" ht="15" customHeight="1" x14ac:dyDescent="0.25">
      <c r="B81" s="151" t="s">
        <v>67</v>
      </c>
      <c r="C81" s="151"/>
      <c r="D81" s="151"/>
      <c r="E81" s="151"/>
      <c r="F81" s="151"/>
    </row>
    <row r="82" spans="2:15" x14ac:dyDescent="0.25">
      <c r="B82" s="149" t="s">
        <v>81</v>
      </c>
      <c r="C82" s="149"/>
      <c r="D82" s="149"/>
      <c r="E82" s="149"/>
      <c r="F82" s="149"/>
    </row>
    <row r="83" spans="2:15" x14ac:dyDescent="0.25">
      <c r="B83" s="149" t="s">
        <v>66</v>
      </c>
      <c r="C83" s="149"/>
      <c r="D83" s="149"/>
      <c r="E83" s="149"/>
      <c r="F83" s="149"/>
      <c r="G83" s="23"/>
    </row>
    <row r="84" spans="2:15" x14ac:dyDescent="0.25">
      <c r="C84" s="24"/>
    </row>
    <row r="85" spans="2:15" x14ac:dyDescent="0.25">
      <c r="B85" s="1" t="str">
        <f>PO!B35</f>
        <v>São Sebastião do Oeste/MG, 13 de junho de 2025.</v>
      </c>
      <c r="C85" s="24"/>
    </row>
    <row r="86" spans="2:15" x14ac:dyDescent="0.25"/>
    <row r="87" spans="2:15" x14ac:dyDescent="0.25"/>
    <row r="88" spans="2:15" x14ac:dyDescent="0.2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spans="2:15" x14ac:dyDescent="0.25">
      <c r="C89" s="17"/>
      <c r="D89" s="17"/>
      <c r="E89" s="17"/>
      <c r="F89" s="17"/>
      <c r="G89" s="17"/>
      <c r="H89" s="42"/>
      <c r="I89" s="42"/>
      <c r="J89" s="42"/>
      <c r="K89" s="42"/>
      <c r="L89" s="42"/>
      <c r="M89" s="42"/>
      <c r="N89" s="42"/>
      <c r="O89" s="42"/>
    </row>
    <row r="90" spans="2:15" x14ac:dyDescent="0.25">
      <c r="C90" s="75" t="s">
        <v>154</v>
      </c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  <row r="91" spans="2:15" ht="14.4" thickBot="1" x14ac:dyDescent="0.3">
      <c r="C91" s="76" t="s">
        <v>155</v>
      </c>
      <c r="D91" s="17"/>
      <c r="E91" s="17"/>
      <c r="F91" s="17"/>
      <c r="G91" s="17"/>
      <c r="H91" s="20"/>
      <c r="I91" s="20"/>
      <c r="J91" s="20"/>
      <c r="K91" s="20"/>
      <c r="L91" s="20"/>
      <c r="M91" s="20"/>
      <c r="N91" s="20"/>
      <c r="O91" s="20"/>
    </row>
    <row r="92" spans="2:15" x14ac:dyDescent="0.25"/>
    <row r="93" spans="2:15" x14ac:dyDescent="0.25"/>
  </sheetData>
  <mergeCells count="36">
    <mergeCell ref="B83:F83"/>
    <mergeCell ref="C72:E72"/>
    <mergeCell ref="C73:E73"/>
    <mergeCell ref="C74:E74"/>
    <mergeCell ref="C75:E75"/>
    <mergeCell ref="C76:E76"/>
    <mergeCell ref="B77:E77"/>
    <mergeCell ref="C78:E78"/>
    <mergeCell ref="B79:E79"/>
    <mergeCell ref="B80:E80"/>
    <mergeCell ref="B81:F81"/>
    <mergeCell ref="B82:F82"/>
    <mergeCell ref="C71:E71"/>
    <mergeCell ref="B32:F32"/>
    <mergeCell ref="B41:F41"/>
    <mergeCell ref="B42:F42"/>
    <mergeCell ref="B50:E50"/>
    <mergeCell ref="B51:F51"/>
    <mergeCell ref="B54:E54"/>
    <mergeCell ref="B55:F55"/>
    <mergeCell ref="B60:E60"/>
    <mergeCell ref="B61:F61"/>
    <mergeCell ref="B64:F64"/>
    <mergeCell ref="B70:E70"/>
    <mergeCell ref="B31:E31"/>
    <mergeCell ref="B6:F6"/>
    <mergeCell ref="B7:F7"/>
    <mergeCell ref="B8:F8"/>
    <mergeCell ref="B14:F14"/>
    <mergeCell ref="B15:F15"/>
    <mergeCell ref="C19:E19"/>
    <mergeCell ref="B20:E21"/>
    <mergeCell ref="B27:F27"/>
    <mergeCell ref="C28:E28"/>
    <mergeCell ref="C29:E29"/>
    <mergeCell ref="C30:E3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rstPageNumber="0" fitToWidth="0" fitToHeight="0" orientation="portrait" r:id="rId1"/>
  <headerFooter>
    <oddHeader>&amp;L&amp;G&amp;C&amp;"Arial,Negrito"&amp;20&amp;G</oddHeader>
    <oddFooter xml:space="preserve">&amp;CPraça Padre Altamiro de Faria, 178 – Centro – São Sebastião do Oeste – MG
CEP 35.567-000 – Telefone (37) 3286-1173 – CNPJ 18.308.734/0001-06
E-mail: engenhariaprefsso@gmail.com – Site www.saosebastiaodooeste.mg.gov.br
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2E3A1-2C0B-46F0-8503-1C698307D230}">
  <sheetPr codeName="Planilha19">
    <tabColor theme="0"/>
  </sheetPr>
  <dimension ref="A1:AMI92"/>
  <sheetViews>
    <sheetView topLeftCell="A45" workbookViewId="0">
      <selection activeCell="C56" sqref="C56"/>
    </sheetView>
  </sheetViews>
  <sheetFormatPr defaultColWidth="0" defaultRowHeight="13.8" zeroHeight="1" x14ac:dyDescent="0.25"/>
  <cols>
    <col min="1" max="1" width="3.69921875" style="1" customWidth="1"/>
    <col min="2" max="2" width="12.59765625" style="1" customWidth="1"/>
    <col min="3" max="3" width="53.8984375" style="1" customWidth="1"/>
    <col min="4" max="4" width="12.19921875" style="1" customWidth="1"/>
    <col min="5" max="5" width="11.59765625" style="1" bestFit="1" customWidth="1"/>
    <col min="6" max="6" width="20.8984375" style="1" customWidth="1"/>
    <col min="7" max="7" width="15.09765625" style="1" customWidth="1"/>
    <col min="8" max="8" width="10.69921875" style="1" hidden="1" customWidth="1"/>
    <col min="9" max="14" width="8.5" style="1" hidden="1" customWidth="1"/>
    <col min="15" max="24" width="7.09765625" style="1" hidden="1" customWidth="1"/>
    <col min="25" max="1023" width="12.8984375" style="1" hidden="1" customWidth="1"/>
    <col min="1024" max="16384" width="9" style="1" hidden="1"/>
  </cols>
  <sheetData>
    <row r="1" spans="2:8" x14ac:dyDescent="0.25"/>
    <row r="2" spans="2:8" x14ac:dyDescent="0.25"/>
    <row r="3" spans="2:8" x14ac:dyDescent="0.25"/>
    <row r="4" spans="2:8" x14ac:dyDescent="0.25"/>
    <row r="5" spans="2:8" x14ac:dyDescent="0.25"/>
    <row r="6" spans="2:8" ht="71.25" customHeight="1" x14ac:dyDescent="0.25">
      <c r="B6" s="159" t="s">
        <v>175</v>
      </c>
      <c r="C6" s="159"/>
      <c r="D6" s="159"/>
      <c r="E6" s="159"/>
      <c r="F6" s="159"/>
    </row>
    <row r="7" spans="2:8" ht="37.5" customHeight="1" x14ac:dyDescent="0.25">
      <c r="B7" s="152" t="s">
        <v>185</v>
      </c>
      <c r="C7" s="152"/>
      <c r="D7" s="152"/>
      <c r="E7" s="152"/>
      <c r="F7" s="152"/>
    </row>
    <row r="8" spans="2:8" ht="12.75" customHeight="1" x14ac:dyDescent="0.25">
      <c r="B8" s="140" t="s">
        <v>4</v>
      </c>
      <c r="C8" s="140"/>
      <c r="D8" s="140"/>
      <c r="E8" s="140"/>
      <c r="F8" s="140"/>
    </row>
    <row r="9" spans="2:8" ht="12.75" customHeight="1" x14ac:dyDescent="0.25">
      <c r="B9" s="25">
        <v>1</v>
      </c>
      <c r="C9" s="26" t="s">
        <v>5</v>
      </c>
      <c r="D9" s="26" t="s">
        <v>6</v>
      </c>
      <c r="E9" s="26" t="s">
        <v>7</v>
      </c>
      <c r="F9" s="27" t="s">
        <v>8</v>
      </c>
      <c r="G9" s="32"/>
      <c r="H9" s="28"/>
    </row>
    <row r="10" spans="2:8" ht="12.75" customHeight="1" x14ac:dyDescent="0.25">
      <c r="B10" s="29" t="s">
        <v>0</v>
      </c>
      <c r="C10" s="30" t="s">
        <v>9</v>
      </c>
      <c r="D10" s="30"/>
      <c r="E10" s="30"/>
      <c r="F10" s="31">
        <v>2061.89</v>
      </c>
      <c r="G10" s="32"/>
      <c r="H10" s="28"/>
    </row>
    <row r="11" spans="2:8" ht="12.75" customHeight="1" x14ac:dyDescent="0.25">
      <c r="B11" s="29"/>
      <c r="C11" s="30"/>
      <c r="D11" s="33"/>
      <c r="E11" s="34"/>
      <c r="F11" s="31"/>
    </row>
    <row r="12" spans="2:8" ht="12.75" customHeight="1" x14ac:dyDescent="0.25">
      <c r="B12" s="26"/>
      <c r="C12" s="26" t="s">
        <v>14</v>
      </c>
      <c r="D12" s="26"/>
      <c r="E12" s="26"/>
      <c r="F12" s="35">
        <f>SUM(F10:F10)</f>
        <v>2061.89</v>
      </c>
    </row>
    <row r="13" spans="2:8" ht="12.75" customHeight="1" x14ac:dyDescent="0.25">
      <c r="B13" s="140" t="s">
        <v>91</v>
      </c>
      <c r="C13" s="140"/>
      <c r="D13" s="140"/>
      <c r="E13" s="140"/>
      <c r="F13" s="140"/>
    </row>
    <row r="14" spans="2:8" ht="12.75" customHeight="1" x14ac:dyDescent="0.25">
      <c r="B14" s="141" t="s">
        <v>15</v>
      </c>
      <c r="C14" s="141"/>
      <c r="D14" s="141"/>
      <c r="E14" s="141"/>
      <c r="F14" s="141"/>
    </row>
    <row r="15" spans="2:8" ht="12.75" customHeight="1" x14ac:dyDescent="0.25">
      <c r="B15" s="36">
        <v>42737</v>
      </c>
      <c r="C15" s="43" t="s">
        <v>16</v>
      </c>
      <c r="D15" s="26"/>
      <c r="E15" s="25" t="s">
        <v>6</v>
      </c>
      <c r="F15" s="27" t="s">
        <v>8</v>
      </c>
    </row>
    <row r="16" spans="2:8" ht="12.75" customHeight="1" x14ac:dyDescent="0.25">
      <c r="B16" s="29" t="s">
        <v>0</v>
      </c>
      <c r="C16" s="30" t="s">
        <v>17</v>
      </c>
      <c r="D16" s="30"/>
      <c r="E16" s="37">
        <v>8.3299999999999999E-2</v>
      </c>
      <c r="F16" s="34">
        <f>E16*F12</f>
        <v>171.755437</v>
      </c>
    </row>
    <row r="17" spans="2:6" ht="12.75" customHeight="1" x14ac:dyDescent="0.25">
      <c r="B17" s="29" t="s">
        <v>1</v>
      </c>
      <c r="C17" s="30" t="s">
        <v>18</v>
      </c>
      <c r="D17" s="30"/>
      <c r="E17" s="37">
        <v>2.7799999999999998E-2</v>
      </c>
      <c r="F17" s="34">
        <f>E17*F12</f>
        <v>57.320541999999996</v>
      </c>
    </row>
    <row r="18" spans="2:6" ht="12.75" customHeight="1" x14ac:dyDescent="0.25">
      <c r="B18" s="26"/>
      <c r="C18" s="142" t="s">
        <v>19</v>
      </c>
      <c r="D18" s="142"/>
      <c r="E18" s="142"/>
      <c r="F18" s="35">
        <f>SUM(F16:F17)</f>
        <v>229.07597899999999</v>
      </c>
    </row>
    <row r="19" spans="2:6" ht="12.75" customHeight="1" x14ac:dyDescent="0.25">
      <c r="B19" s="141" t="s">
        <v>20</v>
      </c>
      <c r="C19" s="141"/>
      <c r="D19" s="141"/>
      <c r="E19" s="141"/>
      <c r="F19" s="44" t="s">
        <v>21</v>
      </c>
    </row>
    <row r="20" spans="2:6" ht="12.75" customHeight="1" x14ac:dyDescent="0.25">
      <c r="B20" s="141"/>
      <c r="C20" s="141"/>
      <c r="D20" s="141"/>
      <c r="E20" s="141"/>
      <c r="F20" s="27">
        <f>F12</f>
        <v>2061.89</v>
      </c>
    </row>
    <row r="21" spans="2:6" ht="12.75" customHeight="1" x14ac:dyDescent="0.25">
      <c r="B21" s="36">
        <v>42768</v>
      </c>
      <c r="C21" s="26" t="s">
        <v>22</v>
      </c>
      <c r="D21" s="26"/>
      <c r="E21" s="25" t="s">
        <v>6</v>
      </c>
      <c r="F21" s="27" t="s">
        <v>8</v>
      </c>
    </row>
    <row r="22" spans="2:6" ht="12.75" customHeight="1" x14ac:dyDescent="0.25">
      <c r="B22" s="29" t="s">
        <v>0</v>
      </c>
      <c r="C22" s="30" t="s">
        <v>23</v>
      </c>
      <c r="D22" s="30"/>
      <c r="E22" s="37">
        <v>0.2</v>
      </c>
      <c r="F22" s="34">
        <f>$F$20*E22</f>
        <v>412.37799999999999</v>
      </c>
    </row>
    <row r="23" spans="2:6" ht="12.75" customHeight="1" x14ac:dyDescent="0.25">
      <c r="B23" s="29" t="s">
        <v>2</v>
      </c>
      <c r="C23" s="30" t="s">
        <v>59</v>
      </c>
      <c r="D23" s="30"/>
      <c r="E23" s="33">
        <v>0.03</v>
      </c>
      <c r="F23" s="31">
        <f>$F$20*E23</f>
        <v>61.856699999999996</v>
      </c>
    </row>
    <row r="24" spans="2:6" ht="12.75" customHeight="1" x14ac:dyDescent="0.25">
      <c r="B24" s="29" t="s">
        <v>13</v>
      </c>
      <c r="C24" s="30" t="s">
        <v>24</v>
      </c>
      <c r="D24" s="30"/>
      <c r="E24" s="37">
        <v>0.08</v>
      </c>
      <c r="F24" s="34">
        <f>$F$20*E24</f>
        <v>164.9512</v>
      </c>
    </row>
    <row r="25" spans="2:6" ht="12.75" customHeight="1" x14ac:dyDescent="0.25">
      <c r="B25" s="26"/>
      <c r="C25" s="26" t="s">
        <v>19</v>
      </c>
      <c r="D25" s="26"/>
      <c r="E25" s="38">
        <f>SUM(E22:E24)</f>
        <v>0.31</v>
      </c>
      <c r="F25" s="35">
        <f>SUM(F22:F24)</f>
        <v>639.18589999999995</v>
      </c>
    </row>
    <row r="26" spans="2:6" ht="12.75" customHeight="1" x14ac:dyDescent="0.25">
      <c r="B26" s="133" t="s">
        <v>25</v>
      </c>
      <c r="C26" s="133"/>
      <c r="D26" s="133"/>
      <c r="E26" s="133"/>
      <c r="F26" s="133"/>
    </row>
    <row r="27" spans="2:6" ht="12.75" customHeight="1" x14ac:dyDescent="0.25">
      <c r="B27" s="45">
        <v>2</v>
      </c>
      <c r="C27" s="143" t="s">
        <v>26</v>
      </c>
      <c r="D27" s="143"/>
      <c r="E27" s="143"/>
      <c r="F27" s="46" t="s">
        <v>27</v>
      </c>
    </row>
    <row r="28" spans="2:6" ht="12.75" customHeight="1" x14ac:dyDescent="0.25">
      <c r="B28" s="47">
        <v>42737</v>
      </c>
      <c r="C28" s="144" t="str">
        <f>C15</f>
        <v>13º Salário, Férias e Adicional de Férias</v>
      </c>
      <c r="D28" s="144"/>
      <c r="E28" s="144"/>
      <c r="F28" s="48">
        <f>F18</f>
        <v>229.07597899999999</v>
      </c>
    </row>
    <row r="29" spans="2:6" ht="12.75" customHeight="1" x14ac:dyDescent="0.25">
      <c r="B29" s="47">
        <v>42768</v>
      </c>
      <c r="C29" s="144" t="str">
        <f>C21</f>
        <v>GPS, FGTS e outras contribuições</v>
      </c>
      <c r="D29" s="144"/>
      <c r="E29" s="144"/>
      <c r="F29" s="48">
        <f>F25</f>
        <v>639.18589999999995</v>
      </c>
    </row>
    <row r="30" spans="2:6" ht="12.75" customHeight="1" x14ac:dyDescent="0.25">
      <c r="B30" s="133" t="s">
        <v>19</v>
      </c>
      <c r="C30" s="133"/>
      <c r="D30" s="133"/>
      <c r="E30" s="133"/>
      <c r="F30" s="49">
        <f>SUM(F28:F29)</f>
        <v>868.26187899999991</v>
      </c>
    </row>
    <row r="31" spans="2:6" ht="12.75" customHeight="1" x14ac:dyDescent="0.25">
      <c r="B31" s="140" t="s">
        <v>28</v>
      </c>
      <c r="C31" s="140"/>
      <c r="D31" s="140"/>
      <c r="E31" s="140"/>
      <c r="F31" s="140"/>
    </row>
    <row r="32" spans="2:6" ht="19.5" customHeight="1" x14ac:dyDescent="0.25">
      <c r="B32" s="25">
        <v>3</v>
      </c>
      <c r="C32" s="26" t="s">
        <v>29</v>
      </c>
      <c r="D32" s="26"/>
      <c r="E32" s="26" t="s">
        <v>6</v>
      </c>
      <c r="F32" s="27" t="s">
        <v>8</v>
      </c>
    </row>
    <row r="33" spans="2:6" ht="19.5" customHeight="1" x14ac:dyDescent="0.25">
      <c r="B33" s="29" t="s">
        <v>0</v>
      </c>
      <c r="C33" s="30" t="s">
        <v>30</v>
      </c>
      <c r="D33" s="30"/>
      <c r="E33" s="39">
        <v>4.1999999999999997E-3</v>
      </c>
      <c r="F33" s="34">
        <f>$F$12*E33</f>
        <v>8.6599379999999986</v>
      </c>
    </row>
    <row r="34" spans="2:6" ht="24.75" customHeight="1" x14ac:dyDescent="0.25">
      <c r="B34" s="29" t="s">
        <v>1</v>
      </c>
      <c r="C34" s="30" t="s">
        <v>31</v>
      </c>
      <c r="D34" s="30"/>
      <c r="E34" s="39">
        <f>0.08*E33</f>
        <v>3.3599999999999998E-4</v>
      </c>
      <c r="F34" s="22">
        <f>F12*E34</f>
        <v>0.69279503999999992</v>
      </c>
    </row>
    <row r="35" spans="2:6" x14ac:dyDescent="0.25">
      <c r="B35" s="29" t="s">
        <v>2</v>
      </c>
      <c r="C35" s="50" t="s">
        <v>32</v>
      </c>
      <c r="D35" s="30"/>
      <c r="E35" s="39">
        <f>E33+(0.5*E33)*8%*E33</f>
        <v>4.2007056000000001E-3</v>
      </c>
      <c r="F35" s="34">
        <f>F12*E35</f>
        <v>8.6613928695839988</v>
      </c>
    </row>
    <row r="36" spans="2:6" ht="28.5" customHeight="1" x14ac:dyDescent="0.25">
      <c r="B36" s="29" t="s">
        <v>3</v>
      </c>
      <c r="C36" s="50" t="s">
        <v>33</v>
      </c>
      <c r="D36" s="30"/>
      <c r="E36" s="39">
        <v>1.9400000000000001E-2</v>
      </c>
      <c r="F36" s="34">
        <f>($F$12)*E36</f>
        <v>40.000665999999995</v>
      </c>
    </row>
    <row r="37" spans="2:6" ht="27.6" x14ac:dyDescent="0.25">
      <c r="B37" s="29" t="s">
        <v>10</v>
      </c>
      <c r="C37" s="50" t="s">
        <v>34</v>
      </c>
      <c r="D37" s="30"/>
      <c r="E37" s="39">
        <f>E25*E36</f>
        <v>6.0140000000000002E-3</v>
      </c>
      <c r="F37" s="34">
        <f>F12*E37</f>
        <v>12.40020646</v>
      </c>
    </row>
    <row r="38" spans="2:6" x14ac:dyDescent="0.25">
      <c r="B38" s="29" t="s">
        <v>11</v>
      </c>
      <c r="C38" s="50" t="s">
        <v>32</v>
      </c>
      <c r="D38" s="30"/>
      <c r="E38" s="39">
        <v>0.5</v>
      </c>
      <c r="F38" s="34">
        <f>E38*F37</f>
        <v>6.2001032299999999</v>
      </c>
    </row>
    <row r="39" spans="2:6" ht="12.75" customHeight="1" x14ac:dyDescent="0.25">
      <c r="B39" s="26"/>
      <c r="C39" s="26" t="s">
        <v>19</v>
      </c>
      <c r="D39" s="26"/>
      <c r="E39" s="40"/>
      <c r="F39" s="35">
        <f>SUM(F33:F38)</f>
        <v>76.615101599583994</v>
      </c>
    </row>
    <row r="40" spans="2:6" ht="12.75" customHeight="1" x14ac:dyDescent="0.25">
      <c r="B40" s="140" t="s">
        <v>89</v>
      </c>
      <c r="C40" s="140"/>
      <c r="D40" s="140"/>
      <c r="E40" s="140"/>
      <c r="F40" s="140"/>
    </row>
    <row r="41" spans="2:6" ht="12.75" customHeight="1" x14ac:dyDescent="0.25">
      <c r="B41" s="141" t="s">
        <v>35</v>
      </c>
      <c r="C41" s="141"/>
      <c r="D41" s="141"/>
      <c r="E41" s="141"/>
      <c r="F41" s="141"/>
    </row>
    <row r="42" spans="2:6" ht="12.75" customHeight="1" x14ac:dyDescent="0.25">
      <c r="B42" s="51">
        <v>42739</v>
      </c>
      <c r="C42" s="52" t="s">
        <v>36</v>
      </c>
      <c r="D42" s="52"/>
      <c r="E42" s="52" t="s">
        <v>6</v>
      </c>
      <c r="F42" s="52" t="s">
        <v>27</v>
      </c>
    </row>
    <row r="43" spans="2:6" ht="12.75" customHeight="1" x14ac:dyDescent="0.25">
      <c r="B43" s="56" t="s">
        <v>0</v>
      </c>
      <c r="C43" s="53" t="s">
        <v>37</v>
      </c>
      <c r="D43" s="53"/>
      <c r="E43" s="54">
        <v>9.0899999999999995E-2</v>
      </c>
      <c r="F43" s="22">
        <f>$F$12*E43</f>
        <v>187.42580099999998</v>
      </c>
    </row>
    <row r="44" spans="2:6" ht="12.75" customHeight="1" x14ac:dyDescent="0.25">
      <c r="B44" s="56" t="s">
        <v>1</v>
      </c>
      <c r="C44" s="53" t="s">
        <v>36</v>
      </c>
      <c r="D44" s="53"/>
      <c r="E44" s="54">
        <v>1.66E-2</v>
      </c>
      <c r="F44" s="22">
        <f>$F$12*E44</f>
        <v>34.227373999999998</v>
      </c>
    </row>
    <row r="45" spans="2:6" ht="12.75" customHeight="1" x14ac:dyDescent="0.25">
      <c r="B45" s="56" t="s">
        <v>2</v>
      </c>
      <c r="C45" s="53" t="s">
        <v>38</v>
      </c>
      <c r="D45" s="53"/>
      <c r="E45" s="54">
        <v>2.0000000000000001E-4</v>
      </c>
      <c r="F45" s="22">
        <f>$F$12*E45</f>
        <v>0.41237799999999997</v>
      </c>
    </row>
    <row r="46" spans="2:6" ht="12.75" customHeight="1" x14ac:dyDescent="0.25">
      <c r="B46" s="56" t="s">
        <v>3</v>
      </c>
      <c r="C46" s="53" t="s">
        <v>39</v>
      </c>
      <c r="D46" s="53"/>
      <c r="E46" s="54">
        <v>2.9999999999999997E-4</v>
      </c>
      <c r="F46" s="22">
        <f>$F$12*E46</f>
        <v>0.61856699999999987</v>
      </c>
    </row>
    <row r="47" spans="2:6" ht="12.75" customHeight="1" x14ac:dyDescent="0.25">
      <c r="B47" s="56" t="s">
        <v>10</v>
      </c>
      <c r="C47" s="53" t="s">
        <v>40</v>
      </c>
      <c r="D47" s="53"/>
      <c r="E47" s="54">
        <v>2.9999999999999997E-4</v>
      </c>
      <c r="F47" s="22">
        <f>$F$12*E47</f>
        <v>0.61856699999999987</v>
      </c>
    </row>
    <row r="48" spans="2:6" ht="12.75" customHeight="1" x14ac:dyDescent="0.25">
      <c r="B48" s="56" t="s">
        <v>11</v>
      </c>
      <c r="C48" s="53" t="s">
        <v>12</v>
      </c>
      <c r="D48" s="53"/>
      <c r="E48" s="53"/>
      <c r="F48" s="22">
        <f t="shared" ref="F48" si="0">$F$12*E48</f>
        <v>0</v>
      </c>
    </row>
    <row r="49" spans="2:7" ht="12.75" customHeight="1" x14ac:dyDescent="0.25">
      <c r="B49" s="146" t="s">
        <v>19</v>
      </c>
      <c r="C49" s="146"/>
      <c r="D49" s="146"/>
      <c r="E49" s="146"/>
      <c r="F49" s="55">
        <f>SUM(F43:F48)</f>
        <v>223.30268699999999</v>
      </c>
    </row>
    <row r="50" spans="2:7" ht="12.75" customHeight="1" x14ac:dyDescent="0.25">
      <c r="B50" s="133" t="s">
        <v>41</v>
      </c>
      <c r="C50" s="133"/>
      <c r="D50" s="133"/>
      <c r="E50" s="133"/>
      <c r="F50" s="133"/>
    </row>
    <row r="51" spans="2:7" ht="12.75" customHeight="1" x14ac:dyDescent="0.25">
      <c r="B51" s="56">
        <v>4</v>
      </c>
      <c r="C51" s="56" t="s">
        <v>42</v>
      </c>
      <c r="D51" s="56"/>
      <c r="E51" s="56"/>
      <c r="F51" s="57" t="s">
        <v>27</v>
      </c>
    </row>
    <row r="52" spans="2:7" ht="12.75" customHeight="1" x14ac:dyDescent="0.25">
      <c r="B52" s="58">
        <v>42739</v>
      </c>
      <c r="C52" s="56" t="str">
        <f>C42</f>
        <v>Ausências Legais</v>
      </c>
      <c r="D52" s="56"/>
      <c r="E52" s="56"/>
      <c r="F52" s="59">
        <f>F49</f>
        <v>223.30268699999999</v>
      </c>
    </row>
    <row r="53" spans="2:7" ht="12.75" customHeight="1" x14ac:dyDescent="0.25">
      <c r="B53" s="141" t="s">
        <v>43</v>
      </c>
      <c r="C53" s="141"/>
      <c r="D53" s="141"/>
      <c r="E53" s="141"/>
      <c r="F53" s="60">
        <f>SUM(F52:F52)</f>
        <v>223.30268699999999</v>
      </c>
    </row>
    <row r="54" spans="2:7" ht="12.75" customHeight="1" x14ac:dyDescent="0.25">
      <c r="B54" s="147" t="s">
        <v>90</v>
      </c>
      <c r="C54" s="148"/>
      <c r="D54" s="148"/>
      <c r="E54" s="148"/>
      <c r="F54" s="148"/>
    </row>
    <row r="55" spans="2:7" ht="12.75" customHeight="1" x14ac:dyDescent="0.25">
      <c r="B55" s="25">
        <v>5</v>
      </c>
      <c r="C55" s="25"/>
      <c r="D55" s="25"/>
      <c r="E55" s="25"/>
      <c r="F55" s="27" t="s">
        <v>8</v>
      </c>
      <c r="G55" s="41"/>
    </row>
    <row r="56" spans="2:7" ht="12.75" customHeight="1" x14ac:dyDescent="0.25">
      <c r="B56" s="29" t="s">
        <v>0</v>
      </c>
      <c r="C56" s="29" t="s">
        <v>233</v>
      </c>
      <c r="D56" s="29"/>
      <c r="E56" s="37"/>
      <c r="F56" s="61">
        <v>155.19999999999999</v>
      </c>
      <c r="G56" s="41"/>
    </row>
    <row r="57" spans="2:7" ht="12.75" customHeight="1" x14ac:dyDescent="0.25">
      <c r="B57" s="29" t="s">
        <v>1</v>
      </c>
      <c r="C57" s="29" t="s">
        <v>45</v>
      </c>
      <c r="D57" s="29"/>
      <c r="E57" s="37"/>
      <c r="F57" s="61">
        <v>163.37</v>
      </c>
      <c r="G57" s="41"/>
    </row>
    <row r="58" spans="2:7" s="74" customFormat="1" ht="12.75" customHeight="1" x14ac:dyDescent="0.25">
      <c r="B58" s="70" t="s">
        <v>2</v>
      </c>
      <c r="C58" s="70" t="s">
        <v>116</v>
      </c>
      <c r="D58" s="70"/>
      <c r="E58" s="71"/>
      <c r="F58" s="72">
        <f>28.97*22</f>
        <v>637.33999999999992</v>
      </c>
      <c r="G58" s="73"/>
    </row>
    <row r="59" spans="2:7" ht="12.75" customHeight="1" x14ac:dyDescent="0.25">
      <c r="B59" s="142" t="s">
        <v>19</v>
      </c>
      <c r="C59" s="142"/>
      <c r="D59" s="142"/>
      <c r="E59" s="142"/>
      <c r="F59" s="62">
        <f>SUM(F56:F58)</f>
        <v>955.90999999999985</v>
      </c>
      <c r="G59" s="41"/>
    </row>
    <row r="60" spans="2:7" ht="12.75" customHeight="1" x14ac:dyDescent="0.25">
      <c r="B60" s="148" t="s">
        <v>80</v>
      </c>
      <c r="C60" s="148"/>
      <c r="D60" s="148"/>
      <c r="E60" s="148"/>
      <c r="F60" s="148"/>
      <c r="G60" s="41"/>
    </row>
    <row r="61" spans="2:7" ht="12.75" customHeight="1" x14ac:dyDescent="0.25">
      <c r="B61" s="25">
        <v>6</v>
      </c>
      <c r="C61" s="25" t="s">
        <v>61</v>
      </c>
      <c r="D61" s="25" t="s">
        <v>62</v>
      </c>
      <c r="E61" s="25" t="s">
        <v>69</v>
      </c>
      <c r="F61" s="27" t="s">
        <v>84</v>
      </c>
      <c r="G61" s="41"/>
    </row>
    <row r="62" spans="2:7" ht="12.75" customHeight="1" x14ac:dyDescent="0.25">
      <c r="B62" s="29" t="s">
        <v>108</v>
      </c>
      <c r="C62" s="29" t="s">
        <v>107</v>
      </c>
      <c r="D62" s="29">
        <v>12</v>
      </c>
      <c r="E62" s="63">
        <v>60.15</v>
      </c>
      <c r="F62" s="62">
        <f>E62*D62</f>
        <v>721.8</v>
      </c>
    </row>
    <row r="63" spans="2:7" ht="12.75" customHeight="1" x14ac:dyDescent="0.25">
      <c r="B63" s="148" t="s">
        <v>60</v>
      </c>
      <c r="C63" s="148"/>
      <c r="D63" s="148"/>
      <c r="E63" s="148"/>
      <c r="F63" s="148"/>
    </row>
    <row r="64" spans="2:7" ht="12.75" customHeight="1" x14ac:dyDescent="0.25">
      <c r="B64" s="25">
        <v>7</v>
      </c>
      <c r="C64" s="26" t="s">
        <v>46</v>
      </c>
      <c r="D64" s="26" t="s">
        <v>47</v>
      </c>
      <c r="E64" s="25" t="s">
        <v>6</v>
      </c>
      <c r="F64" s="27" t="s">
        <v>8</v>
      </c>
    </row>
    <row r="65" spans="2:6" ht="12.75" customHeight="1" x14ac:dyDescent="0.25">
      <c r="B65" s="29" t="s">
        <v>0</v>
      </c>
      <c r="C65" s="30" t="s">
        <v>48</v>
      </c>
      <c r="D65" s="64">
        <f>F59+F53+F39+F30+F12+F62</f>
        <v>4907.7796675995842</v>
      </c>
      <c r="E65" s="65">
        <v>7.0000000000000007E-2</v>
      </c>
      <c r="F65" s="31">
        <f>D65*E65</f>
        <v>343.54457673197095</v>
      </c>
    </row>
    <row r="66" spans="2:6" ht="12.75" customHeight="1" x14ac:dyDescent="0.25">
      <c r="B66" s="29" t="s">
        <v>1</v>
      </c>
      <c r="C66" s="30" t="s">
        <v>49</v>
      </c>
      <c r="D66" s="64">
        <f>D65+F65</f>
        <v>5251.3242443315548</v>
      </c>
      <c r="E66" s="66">
        <v>0.17</v>
      </c>
      <c r="F66" s="31">
        <f>D66*E66</f>
        <v>892.72512153636444</v>
      </c>
    </row>
    <row r="67" spans="2:6" ht="12.75" customHeight="1" x14ac:dyDescent="0.25">
      <c r="B67" s="29" t="s">
        <v>2</v>
      </c>
      <c r="C67" s="30" t="s">
        <v>50</v>
      </c>
      <c r="D67" s="31">
        <f>ROUND((F76+F65+F66)/(1-E67),2)</f>
        <v>6981.87</v>
      </c>
      <c r="E67" s="65">
        <v>0.12</v>
      </c>
      <c r="F67" s="31">
        <f>D67*E67</f>
        <v>837.82439999999997</v>
      </c>
    </row>
    <row r="68" spans="2:6" ht="12.75" customHeight="1" x14ac:dyDescent="0.25">
      <c r="B68" s="26"/>
      <c r="C68" s="26" t="s">
        <v>19</v>
      </c>
      <c r="D68" s="26"/>
      <c r="E68" s="38"/>
      <c r="F68" s="35">
        <f>SUM(F65:F67)</f>
        <v>2074.0940982683351</v>
      </c>
    </row>
    <row r="69" spans="2:6" ht="12.75" customHeight="1" x14ac:dyDescent="0.25">
      <c r="B69" s="141" t="s">
        <v>51</v>
      </c>
      <c r="C69" s="141"/>
      <c r="D69" s="141"/>
      <c r="E69" s="141"/>
      <c r="F69" s="27" t="s">
        <v>8</v>
      </c>
    </row>
    <row r="70" spans="2:6" ht="12.75" customHeight="1" x14ac:dyDescent="0.25">
      <c r="B70" s="25" t="s">
        <v>0</v>
      </c>
      <c r="C70" s="145" t="s">
        <v>52</v>
      </c>
      <c r="D70" s="145"/>
      <c r="E70" s="145"/>
      <c r="F70" s="22">
        <f>F12</f>
        <v>2061.89</v>
      </c>
    </row>
    <row r="71" spans="2:6" ht="12.75" customHeight="1" x14ac:dyDescent="0.25">
      <c r="B71" s="29" t="s">
        <v>1</v>
      </c>
      <c r="C71" s="150" t="s">
        <v>53</v>
      </c>
      <c r="D71" s="150"/>
      <c r="E71" s="150"/>
      <c r="F71" s="34">
        <f>F30</f>
        <v>868.26187899999991</v>
      </c>
    </row>
    <row r="72" spans="2:6" ht="12.75" customHeight="1" x14ac:dyDescent="0.25">
      <c r="B72" s="29" t="s">
        <v>2</v>
      </c>
      <c r="C72" s="150" t="s">
        <v>54</v>
      </c>
      <c r="D72" s="150"/>
      <c r="E72" s="150"/>
      <c r="F72" s="34">
        <f>F39</f>
        <v>76.615101599583994</v>
      </c>
    </row>
    <row r="73" spans="2:6" ht="12.75" customHeight="1" x14ac:dyDescent="0.25">
      <c r="B73" s="29" t="s">
        <v>3</v>
      </c>
      <c r="C73" s="150" t="s">
        <v>55</v>
      </c>
      <c r="D73" s="150"/>
      <c r="E73" s="150"/>
      <c r="F73" s="34">
        <f>F53</f>
        <v>223.30268699999999</v>
      </c>
    </row>
    <row r="74" spans="2:6" ht="12.75" customHeight="1" x14ac:dyDescent="0.25">
      <c r="B74" s="29" t="s">
        <v>10</v>
      </c>
      <c r="C74" s="150" t="s">
        <v>56</v>
      </c>
      <c r="D74" s="150"/>
      <c r="E74" s="150"/>
      <c r="F74" s="34">
        <f>F59</f>
        <v>955.90999999999985</v>
      </c>
    </row>
    <row r="75" spans="2:6" ht="12.75" customHeight="1" x14ac:dyDescent="0.25">
      <c r="B75" s="29" t="s">
        <v>11</v>
      </c>
      <c r="C75" s="150" t="s">
        <v>95</v>
      </c>
      <c r="D75" s="150"/>
      <c r="E75" s="150"/>
      <c r="F75" s="34">
        <f>F62</f>
        <v>721.8</v>
      </c>
    </row>
    <row r="76" spans="2:6" ht="12.75" customHeight="1" x14ac:dyDescent="0.25">
      <c r="B76" s="142" t="s">
        <v>57</v>
      </c>
      <c r="C76" s="142"/>
      <c r="D76" s="142"/>
      <c r="E76" s="142"/>
      <c r="F76" s="35">
        <f>SUM(F70:F75)</f>
        <v>4907.7796675995842</v>
      </c>
    </row>
    <row r="77" spans="2:6" ht="12.75" customHeight="1" x14ac:dyDescent="0.25">
      <c r="B77" s="29" t="s">
        <v>63</v>
      </c>
      <c r="C77" s="150" t="s">
        <v>64</v>
      </c>
      <c r="D77" s="150"/>
      <c r="E77" s="150"/>
      <c r="F77" s="63">
        <f>F68</f>
        <v>2074.0940982683351</v>
      </c>
    </row>
    <row r="78" spans="2:6" x14ac:dyDescent="0.25">
      <c r="B78" s="145" t="s">
        <v>58</v>
      </c>
      <c r="C78" s="145"/>
      <c r="D78" s="145"/>
      <c r="E78" s="145"/>
      <c r="F78" s="35">
        <f>F76+F77</f>
        <v>6981.8737658679192</v>
      </c>
    </row>
    <row r="79" spans="2:6" ht="15" customHeight="1" x14ac:dyDescent="0.25">
      <c r="B79" s="145" t="s">
        <v>65</v>
      </c>
      <c r="C79" s="145"/>
      <c r="D79" s="145"/>
      <c r="E79" s="145"/>
      <c r="F79" s="67">
        <f>F78/220</f>
        <v>31.735789844854178</v>
      </c>
    </row>
    <row r="80" spans="2:6" ht="15" customHeight="1" x14ac:dyDescent="0.25">
      <c r="B80" s="151" t="s">
        <v>67</v>
      </c>
      <c r="C80" s="151"/>
      <c r="D80" s="151"/>
      <c r="E80" s="151"/>
      <c r="F80" s="151"/>
    </row>
    <row r="81" spans="2:15" x14ac:dyDescent="0.25">
      <c r="B81" s="149" t="s">
        <v>81</v>
      </c>
      <c r="C81" s="149"/>
      <c r="D81" s="149"/>
      <c r="E81" s="149"/>
      <c r="F81" s="149"/>
    </row>
    <row r="82" spans="2:15" x14ac:dyDescent="0.25">
      <c r="B82" s="149" t="s">
        <v>66</v>
      </c>
      <c r="C82" s="149"/>
      <c r="D82" s="149"/>
      <c r="E82" s="149"/>
      <c r="F82" s="149"/>
      <c r="G82" s="23"/>
    </row>
    <row r="83" spans="2:15" x14ac:dyDescent="0.25">
      <c r="C83" s="24"/>
    </row>
    <row r="84" spans="2:15" x14ac:dyDescent="0.25">
      <c r="B84" s="1" t="str">
        <f>PO!B35</f>
        <v>São Sebastião do Oeste/MG, 13 de junho de 2025.</v>
      </c>
      <c r="C84" s="24"/>
    </row>
    <row r="85" spans="2:15" x14ac:dyDescent="0.25"/>
    <row r="86" spans="2:15" x14ac:dyDescent="0.25"/>
    <row r="87" spans="2:15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spans="2:15" x14ac:dyDescent="0.25">
      <c r="C88" s="17"/>
      <c r="D88" s="17"/>
      <c r="E88" s="17"/>
      <c r="F88" s="17"/>
      <c r="G88" s="17"/>
      <c r="H88" s="42"/>
      <c r="I88" s="42"/>
      <c r="J88" s="42"/>
      <c r="K88" s="42"/>
      <c r="L88" s="42"/>
      <c r="M88" s="42"/>
      <c r="N88" s="42"/>
      <c r="O88" s="42"/>
    </row>
    <row r="89" spans="2:15" x14ac:dyDescent="0.25">
      <c r="C89" s="75" t="s">
        <v>154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spans="2:15" ht="14.4" thickBot="1" x14ac:dyDescent="0.3">
      <c r="C90" s="76" t="s">
        <v>155</v>
      </c>
      <c r="D90" s="17"/>
      <c r="E90" s="17"/>
      <c r="F90" s="17"/>
      <c r="G90" s="17"/>
      <c r="H90" s="20"/>
      <c r="I90" s="20"/>
      <c r="J90" s="20"/>
      <c r="K90" s="20"/>
      <c r="L90" s="20"/>
      <c r="M90" s="20"/>
      <c r="N90" s="20"/>
      <c r="O90" s="20"/>
    </row>
    <row r="91" spans="2:15" x14ac:dyDescent="0.25"/>
    <row r="92" spans="2:15" x14ac:dyDescent="0.25"/>
  </sheetData>
  <mergeCells count="36">
    <mergeCell ref="B82:F82"/>
    <mergeCell ref="C71:E71"/>
    <mergeCell ref="C72:E72"/>
    <mergeCell ref="C73:E73"/>
    <mergeCell ref="C74:E74"/>
    <mergeCell ref="C75:E75"/>
    <mergeCell ref="B76:E76"/>
    <mergeCell ref="C77:E77"/>
    <mergeCell ref="B78:E78"/>
    <mergeCell ref="B79:E79"/>
    <mergeCell ref="B80:F80"/>
    <mergeCell ref="B81:F81"/>
    <mergeCell ref="C70:E70"/>
    <mergeCell ref="B31:F31"/>
    <mergeCell ref="B40:F40"/>
    <mergeCell ref="B41:F41"/>
    <mergeCell ref="B49:E49"/>
    <mergeCell ref="B50:F50"/>
    <mergeCell ref="B53:E53"/>
    <mergeCell ref="B54:F54"/>
    <mergeCell ref="B59:E59"/>
    <mergeCell ref="B60:F60"/>
    <mergeCell ref="B63:F63"/>
    <mergeCell ref="B69:E69"/>
    <mergeCell ref="B30:E30"/>
    <mergeCell ref="B6:F6"/>
    <mergeCell ref="B7:F7"/>
    <mergeCell ref="B8:F8"/>
    <mergeCell ref="B13:F13"/>
    <mergeCell ref="B14:F14"/>
    <mergeCell ref="C18:E18"/>
    <mergeCell ref="B19:E20"/>
    <mergeCell ref="B26:F26"/>
    <mergeCell ref="C27:E27"/>
    <mergeCell ref="C28:E28"/>
    <mergeCell ref="C29:E2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rstPageNumber="0" fitToWidth="0" fitToHeight="0" orientation="portrait" r:id="rId1"/>
  <headerFooter>
    <oddHeader>&amp;L&amp;G&amp;C&amp;"Arial,Negrito"&amp;20&amp;G</oddHeader>
    <oddFooter xml:space="preserve">&amp;CPraça Padre Altamiro de Faria, 178 – Centro – São Sebastião do Oeste – MG
CEP 35.567-000 – Telefone (37) 3286-1173 – CNPJ 18.308.734/0001-06
E-mail: engenhariaprefsso@gmail.com – Site www.saosebastiaodooeste.mg.gov.br
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3A418-FC4E-495D-93BB-D24C367D0D1C}">
  <sheetPr codeName="Planilha20">
    <tabColor theme="0"/>
  </sheetPr>
  <dimension ref="A1:AMI104"/>
  <sheetViews>
    <sheetView topLeftCell="A36" workbookViewId="0">
      <selection activeCell="C56" sqref="C56"/>
    </sheetView>
  </sheetViews>
  <sheetFormatPr defaultColWidth="0" defaultRowHeight="13.8" zeroHeight="1" x14ac:dyDescent="0.25"/>
  <cols>
    <col min="1" max="1" width="3.69921875" style="1" customWidth="1"/>
    <col min="2" max="2" width="16" style="1" customWidth="1"/>
    <col min="3" max="3" width="56.19921875" style="1" customWidth="1"/>
    <col min="4" max="4" width="11.3984375" style="1" bestFit="1" customWidth="1"/>
    <col min="5" max="5" width="11.59765625" style="1" bestFit="1" customWidth="1"/>
    <col min="6" max="6" width="20.8984375" style="1" customWidth="1"/>
    <col min="7" max="7" width="15.09765625" style="1" customWidth="1"/>
    <col min="8" max="8" width="10.69921875" style="1" hidden="1" customWidth="1"/>
    <col min="9" max="14" width="8.5" style="1" hidden="1" customWidth="1"/>
    <col min="15" max="24" width="7.09765625" style="1" hidden="1" customWidth="1"/>
    <col min="25" max="1023" width="12.8984375" style="1" hidden="1" customWidth="1"/>
    <col min="1024" max="16384" width="9" style="1" hidden="1"/>
  </cols>
  <sheetData>
    <row r="1" spans="2:8" x14ac:dyDescent="0.25"/>
    <row r="2" spans="2:8" x14ac:dyDescent="0.25"/>
    <row r="3" spans="2:8" x14ac:dyDescent="0.25"/>
    <row r="4" spans="2:8" x14ac:dyDescent="0.25"/>
    <row r="5" spans="2:8" x14ac:dyDescent="0.25"/>
    <row r="6" spans="2:8" ht="71.25" customHeight="1" x14ac:dyDescent="0.25">
      <c r="B6" s="134" t="s">
        <v>173</v>
      </c>
      <c r="C6" s="135"/>
      <c r="D6" s="135"/>
      <c r="E6" s="135"/>
      <c r="F6" s="136"/>
    </row>
    <row r="7" spans="2:8" ht="37.5" customHeight="1" x14ac:dyDescent="0.25">
      <c r="B7" s="152" t="s">
        <v>184</v>
      </c>
      <c r="C7" s="152"/>
      <c r="D7" s="152"/>
      <c r="E7" s="152"/>
      <c r="F7" s="152"/>
    </row>
    <row r="8" spans="2:8" ht="12.75" customHeight="1" x14ac:dyDescent="0.25">
      <c r="B8" s="140" t="s">
        <v>4</v>
      </c>
      <c r="C8" s="140"/>
      <c r="D8" s="140"/>
      <c r="E8" s="140"/>
      <c r="F8" s="140"/>
    </row>
    <row r="9" spans="2:8" ht="12.75" customHeight="1" x14ac:dyDescent="0.25">
      <c r="B9" s="25">
        <v>1</v>
      </c>
      <c r="C9" s="26" t="s">
        <v>5</v>
      </c>
      <c r="D9" s="26" t="s">
        <v>6</v>
      </c>
      <c r="E9" s="26" t="s">
        <v>7</v>
      </c>
      <c r="F9" s="27" t="s">
        <v>8</v>
      </c>
      <c r="G9" s="32"/>
      <c r="H9" s="28"/>
    </row>
    <row r="10" spans="2:8" ht="12.75" customHeight="1" x14ac:dyDescent="0.25">
      <c r="B10" s="29" t="s">
        <v>0</v>
      </c>
      <c r="C10" s="30" t="s">
        <v>9</v>
      </c>
      <c r="D10" s="30"/>
      <c r="E10" s="30"/>
      <c r="F10" s="31">
        <v>1700</v>
      </c>
      <c r="G10" s="32"/>
      <c r="H10" s="28"/>
    </row>
    <row r="11" spans="2:8" ht="12.75" customHeight="1" x14ac:dyDescent="0.25">
      <c r="B11" s="29"/>
      <c r="C11" s="30"/>
      <c r="D11" s="33"/>
      <c r="E11" s="34"/>
      <c r="F11" s="31"/>
    </row>
    <row r="12" spans="2:8" ht="12.75" customHeight="1" x14ac:dyDescent="0.25">
      <c r="B12" s="26"/>
      <c r="C12" s="26" t="s">
        <v>14</v>
      </c>
      <c r="D12" s="26"/>
      <c r="E12" s="26"/>
      <c r="F12" s="35">
        <f>SUM(F10:F10)</f>
        <v>1700</v>
      </c>
    </row>
    <row r="13" spans="2:8" ht="12.75" customHeight="1" x14ac:dyDescent="0.25">
      <c r="B13" s="140" t="s">
        <v>91</v>
      </c>
      <c r="C13" s="140"/>
      <c r="D13" s="140"/>
      <c r="E13" s="140"/>
      <c r="F13" s="140"/>
    </row>
    <row r="14" spans="2:8" ht="12.75" customHeight="1" x14ac:dyDescent="0.25">
      <c r="B14" s="141" t="s">
        <v>15</v>
      </c>
      <c r="C14" s="141"/>
      <c r="D14" s="141"/>
      <c r="E14" s="141"/>
      <c r="F14" s="141"/>
    </row>
    <row r="15" spans="2:8" ht="12.75" customHeight="1" x14ac:dyDescent="0.25">
      <c r="B15" s="36">
        <v>42737</v>
      </c>
      <c r="C15" s="43" t="s">
        <v>16</v>
      </c>
      <c r="D15" s="26"/>
      <c r="E15" s="25" t="s">
        <v>6</v>
      </c>
      <c r="F15" s="27" t="s">
        <v>8</v>
      </c>
    </row>
    <row r="16" spans="2:8" ht="12.75" customHeight="1" x14ac:dyDescent="0.25">
      <c r="B16" s="29" t="s">
        <v>0</v>
      </c>
      <c r="C16" s="30" t="s">
        <v>17</v>
      </c>
      <c r="D16" s="30"/>
      <c r="E16" s="37">
        <v>8.3299999999999999E-2</v>
      </c>
      <c r="F16" s="34">
        <f>E16*F12</f>
        <v>141.60999999999999</v>
      </c>
    </row>
    <row r="17" spans="2:6" ht="12.75" customHeight="1" x14ac:dyDescent="0.25">
      <c r="B17" s="29" t="s">
        <v>1</v>
      </c>
      <c r="C17" s="30" t="s">
        <v>18</v>
      </c>
      <c r="D17" s="30"/>
      <c r="E17" s="37">
        <v>2.7799999999999998E-2</v>
      </c>
      <c r="F17" s="34">
        <f>E17*F12</f>
        <v>47.26</v>
      </c>
    </row>
    <row r="18" spans="2:6" ht="12.75" customHeight="1" x14ac:dyDescent="0.25">
      <c r="B18" s="26"/>
      <c r="C18" s="142" t="s">
        <v>19</v>
      </c>
      <c r="D18" s="142"/>
      <c r="E18" s="142"/>
      <c r="F18" s="35">
        <f>SUM(F16:F17)</f>
        <v>188.86999999999998</v>
      </c>
    </row>
    <row r="19" spans="2:6" ht="12.75" customHeight="1" x14ac:dyDescent="0.25">
      <c r="B19" s="141" t="s">
        <v>20</v>
      </c>
      <c r="C19" s="141"/>
      <c r="D19" s="141"/>
      <c r="E19" s="141"/>
      <c r="F19" s="44" t="s">
        <v>21</v>
      </c>
    </row>
    <row r="20" spans="2:6" ht="12.75" customHeight="1" x14ac:dyDescent="0.25">
      <c r="B20" s="141"/>
      <c r="C20" s="141"/>
      <c r="D20" s="141"/>
      <c r="E20" s="141"/>
      <c r="F20" s="27">
        <f>F12</f>
        <v>1700</v>
      </c>
    </row>
    <row r="21" spans="2:6" ht="12.75" customHeight="1" x14ac:dyDescent="0.25">
      <c r="B21" s="36">
        <v>42768</v>
      </c>
      <c r="C21" s="26" t="s">
        <v>22</v>
      </c>
      <c r="D21" s="26"/>
      <c r="E21" s="25" t="s">
        <v>6</v>
      </c>
      <c r="F21" s="27" t="s">
        <v>8</v>
      </c>
    </row>
    <row r="22" spans="2:6" ht="12.75" customHeight="1" x14ac:dyDescent="0.25">
      <c r="B22" s="29" t="s">
        <v>0</v>
      </c>
      <c r="C22" s="30" t="s">
        <v>23</v>
      </c>
      <c r="D22" s="30"/>
      <c r="E22" s="37">
        <v>0.2</v>
      </c>
      <c r="F22" s="34">
        <f>$F$20*E22</f>
        <v>340</v>
      </c>
    </row>
    <row r="23" spans="2:6" ht="12.75" customHeight="1" x14ac:dyDescent="0.25">
      <c r="B23" s="29" t="s">
        <v>2</v>
      </c>
      <c r="C23" s="30" t="s">
        <v>59</v>
      </c>
      <c r="D23" s="30"/>
      <c r="E23" s="33">
        <v>0.03</v>
      </c>
      <c r="F23" s="31">
        <f>$F$20*E23</f>
        <v>51</v>
      </c>
    </row>
    <row r="24" spans="2:6" ht="12.75" customHeight="1" x14ac:dyDescent="0.25">
      <c r="B24" s="29" t="s">
        <v>13</v>
      </c>
      <c r="C24" s="30" t="s">
        <v>24</v>
      </c>
      <c r="D24" s="30"/>
      <c r="E24" s="37">
        <v>0.08</v>
      </c>
      <c r="F24" s="34">
        <f>$F$20*E24</f>
        <v>136</v>
      </c>
    </row>
    <row r="25" spans="2:6" ht="12.75" customHeight="1" x14ac:dyDescent="0.25">
      <c r="B25" s="26"/>
      <c r="C25" s="26" t="s">
        <v>19</v>
      </c>
      <c r="D25" s="26"/>
      <c r="E25" s="38">
        <f>SUM(E22:E24)</f>
        <v>0.31</v>
      </c>
      <c r="F25" s="35">
        <f>SUM(F22:F24)</f>
        <v>527</v>
      </c>
    </row>
    <row r="26" spans="2:6" ht="12.75" customHeight="1" x14ac:dyDescent="0.25">
      <c r="B26" s="133" t="s">
        <v>25</v>
      </c>
      <c r="C26" s="133"/>
      <c r="D26" s="133"/>
      <c r="E26" s="133"/>
      <c r="F26" s="133"/>
    </row>
    <row r="27" spans="2:6" ht="12.75" customHeight="1" x14ac:dyDescent="0.25">
      <c r="B27" s="45">
        <v>2</v>
      </c>
      <c r="C27" s="143" t="s">
        <v>26</v>
      </c>
      <c r="D27" s="143"/>
      <c r="E27" s="143"/>
      <c r="F27" s="46" t="s">
        <v>27</v>
      </c>
    </row>
    <row r="28" spans="2:6" ht="12.75" customHeight="1" x14ac:dyDescent="0.25">
      <c r="B28" s="47">
        <v>42737</v>
      </c>
      <c r="C28" s="144" t="str">
        <f>C15</f>
        <v>13º Salário, Férias e Adicional de Férias</v>
      </c>
      <c r="D28" s="144"/>
      <c r="E28" s="144"/>
      <c r="F28" s="48">
        <f>F18</f>
        <v>188.86999999999998</v>
      </c>
    </row>
    <row r="29" spans="2:6" ht="12.75" customHeight="1" x14ac:dyDescent="0.25">
      <c r="B29" s="47">
        <v>42768</v>
      </c>
      <c r="C29" s="144" t="str">
        <f>C21</f>
        <v>GPS, FGTS e outras contribuições</v>
      </c>
      <c r="D29" s="144"/>
      <c r="E29" s="144"/>
      <c r="F29" s="48">
        <f>F25</f>
        <v>527</v>
      </c>
    </row>
    <row r="30" spans="2:6" ht="12.75" customHeight="1" x14ac:dyDescent="0.25">
      <c r="B30" s="133" t="s">
        <v>19</v>
      </c>
      <c r="C30" s="133"/>
      <c r="D30" s="133"/>
      <c r="E30" s="133"/>
      <c r="F30" s="49">
        <f>SUM(F28:F29)</f>
        <v>715.87</v>
      </c>
    </row>
    <row r="31" spans="2:6" ht="12.75" customHeight="1" x14ac:dyDescent="0.25">
      <c r="B31" s="140" t="s">
        <v>28</v>
      </c>
      <c r="C31" s="140"/>
      <c r="D31" s="140"/>
      <c r="E31" s="140"/>
      <c r="F31" s="140"/>
    </row>
    <row r="32" spans="2:6" ht="19.5" customHeight="1" x14ac:dyDescent="0.25">
      <c r="B32" s="25">
        <v>3</v>
      </c>
      <c r="C32" s="26" t="s">
        <v>29</v>
      </c>
      <c r="D32" s="26"/>
      <c r="E32" s="26" t="s">
        <v>6</v>
      </c>
      <c r="F32" s="27" t="s">
        <v>8</v>
      </c>
    </row>
    <row r="33" spans="2:6" ht="19.5" customHeight="1" x14ac:dyDescent="0.25">
      <c r="B33" s="29" t="s">
        <v>0</v>
      </c>
      <c r="C33" s="30" t="s">
        <v>30</v>
      </c>
      <c r="D33" s="30"/>
      <c r="E33" s="39">
        <v>4.1999999999999997E-3</v>
      </c>
      <c r="F33" s="34">
        <f>$F$12*E33</f>
        <v>7.14</v>
      </c>
    </row>
    <row r="34" spans="2:6" ht="24.75" customHeight="1" x14ac:dyDescent="0.25">
      <c r="B34" s="29" t="s">
        <v>1</v>
      </c>
      <c r="C34" s="30" t="s">
        <v>31</v>
      </c>
      <c r="D34" s="30"/>
      <c r="E34" s="39">
        <f>0.08*E33</f>
        <v>3.3599999999999998E-4</v>
      </c>
      <c r="F34" s="22">
        <f>F12*E34</f>
        <v>0.57119999999999993</v>
      </c>
    </row>
    <row r="35" spans="2:6" x14ac:dyDescent="0.25">
      <c r="B35" s="29" t="s">
        <v>2</v>
      </c>
      <c r="C35" s="50" t="s">
        <v>32</v>
      </c>
      <c r="D35" s="30"/>
      <c r="E35" s="39">
        <f>E33+(0.5*E33)*8%*E33</f>
        <v>4.2007056000000001E-3</v>
      </c>
      <c r="F35" s="34">
        <f>F12*E35</f>
        <v>7.1411995199999998</v>
      </c>
    </row>
    <row r="36" spans="2:6" ht="28.5" customHeight="1" x14ac:dyDescent="0.25">
      <c r="B36" s="29" t="s">
        <v>3</v>
      </c>
      <c r="C36" s="50" t="s">
        <v>33</v>
      </c>
      <c r="D36" s="30"/>
      <c r="E36" s="39">
        <v>1.9400000000000001E-2</v>
      </c>
      <c r="F36" s="34">
        <f>($F$12)*E36</f>
        <v>32.980000000000004</v>
      </c>
    </row>
    <row r="37" spans="2:6" x14ac:dyDescent="0.25">
      <c r="B37" s="29" t="s">
        <v>10</v>
      </c>
      <c r="C37" s="50" t="s">
        <v>34</v>
      </c>
      <c r="D37" s="30"/>
      <c r="E37" s="39">
        <f>E25*E36</f>
        <v>6.0140000000000002E-3</v>
      </c>
      <c r="F37" s="34">
        <f>F12*E37</f>
        <v>10.223800000000001</v>
      </c>
    </row>
    <row r="38" spans="2:6" x14ac:dyDescent="0.25">
      <c r="B38" s="29" t="s">
        <v>11</v>
      </c>
      <c r="C38" s="50" t="s">
        <v>32</v>
      </c>
      <c r="D38" s="30"/>
      <c r="E38" s="39">
        <v>0.5</v>
      </c>
      <c r="F38" s="34">
        <f>E38*F37</f>
        <v>5.1119000000000003</v>
      </c>
    </row>
    <row r="39" spans="2:6" ht="12.75" customHeight="1" x14ac:dyDescent="0.25">
      <c r="B39" s="26"/>
      <c r="C39" s="26" t="s">
        <v>19</v>
      </c>
      <c r="D39" s="26"/>
      <c r="E39" s="40"/>
      <c r="F39" s="35">
        <f>SUM(F33:F38)</f>
        <v>63.168099520000005</v>
      </c>
    </row>
    <row r="40" spans="2:6" ht="12.75" customHeight="1" x14ac:dyDescent="0.25">
      <c r="B40" s="140" t="s">
        <v>89</v>
      </c>
      <c r="C40" s="140"/>
      <c r="D40" s="140"/>
      <c r="E40" s="140"/>
      <c r="F40" s="140"/>
    </row>
    <row r="41" spans="2:6" ht="12.75" customHeight="1" x14ac:dyDescent="0.25">
      <c r="B41" s="141" t="s">
        <v>35</v>
      </c>
      <c r="C41" s="141"/>
      <c r="D41" s="141"/>
      <c r="E41" s="141"/>
      <c r="F41" s="141"/>
    </row>
    <row r="42" spans="2:6" ht="12.75" customHeight="1" x14ac:dyDescent="0.25">
      <c r="B42" s="51">
        <v>42739</v>
      </c>
      <c r="C42" s="52" t="s">
        <v>36</v>
      </c>
      <c r="D42" s="52"/>
      <c r="E42" s="52" t="s">
        <v>6</v>
      </c>
      <c r="F42" s="52" t="s">
        <v>27</v>
      </c>
    </row>
    <row r="43" spans="2:6" ht="12.75" customHeight="1" x14ac:dyDescent="0.25">
      <c r="B43" s="56" t="s">
        <v>0</v>
      </c>
      <c r="C43" s="53" t="s">
        <v>37</v>
      </c>
      <c r="D43" s="53"/>
      <c r="E43" s="54">
        <v>9.0899999999999995E-2</v>
      </c>
      <c r="F43" s="22">
        <f>$F$12*E43</f>
        <v>154.53</v>
      </c>
    </row>
    <row r="44" spans="2:6" ht="12.75" customHeight="1" x14ac:dyDescent="0.25">
      <c r="B44" s="56" t="s">
        <v>1</v>
      </c>
      <c r="C44" s="53" t="s">
        <v>36</v>
      </c>
      <c r="D44" s="53"/>
      <c r="E44" s="54">
        <v>1.66E-2</v>
      </c>
      <c r="F44" s="22">
        <f>$F$12*E44</f>
        <v>28.22</v>
      </c>
    </row>
    <row r="45" spans="2:6" ht="12.75" customHeight="1" x14ac:dyDescent="0.25">
      <c r="B45" s="56" t="s">
        <v>2</v>
      </c>
      <c r="C45" s="53" t="s">
        <v>38</v>
      </c>
      <c r="D45" s="53"/>
      <c r="E45" s="54">
        <v>2.0000000000000001E-4</v>
      </c>
      <c r="F45" s="22">
        <f>$F$12*E45</f>
        <v>0.34</v>
      </c>
    </row>
    <row r="46" spans="2:6" ht="12.75" customHeight="1" x14ac:dyDescent="0.25">
      <c r="B46" s="56" t="s">
        <v>3</v>
      </c>
      <c r="C46" s="53" t="s">
        <v>39</v>
      </c>
      <c r="D46" s="53"/>
      <c r="E46" s="54">
        <v>2.9999999999999997E-4</v>
      </c>
      <c r="F46" s="22">
        <f>$F$12*E46</f>
        <v>0.51</v>
      </c>
    </row>
    <row r="47" spans="2:6" ht="12.75" customHeight="1" x14ac:dyDescent="0.25">
      <c r="B47" s="56" t="s">
        <v>10</v>
      </c>
      <c r="C47" s="53" t="s">
        <v>40</v>
      </c>
      <c r="D47" s="53"/>
      <c r="E47" s="54">
        <v>2.9999999999999997E-4</v>
      </c>
      <c r="F47" s="22">
        <f>$F$12*E47</f>
        <v>0.51</v>
      </c>
    </row>
    <row r="48" spans="2:6" ht="12.75" customHeight="1" x14ac:dyDescent="0.25">
      <c r="B48" s="56" t="s">
        <v>11</v>
      </c>
      <c r="C48" s="53" t="s">
        <v>12</v>
      </c>
      <c r="D48" s="53"/>
      <c r="E48" s="53"/>
      <c r="F48" s="22">
        <f t="shared" ref="F48" si="0">$F$12*E48</f>
        <v>0</v>
      </c>
    </row>
    <row r="49" spans="2:7" ht="12.75" customHeight="1" x14ac:dyDescent="0.25">
      <c r="B49" s="146" t="s">
        <v>19</v>
      </c>
      <c r="C49" s="146"/>
      <c r="D49" s="146"/>
      <c r="E49" s="146"/>
      <c r="F49" s="55">
        <f>SUM(F43:F48)</f>
        <v>184.10999999999999</v>
      </c>
    </row>
    <row r="50" spans="2:7" ht="12.75" customHeight="1" x14ac:dyDescent="0.25">
      <c r="B50" s="133" t="s">
        <v>41</v>
      </c>
      <c r="C50" s="133"/>
      <c r="D50" s="133"/>
      <c r="E50" s="133"/>
      <c r="F50" s="133"/>
    </row>
    <row r="51" spans="2:7" ht="12.75" customHeight="1" x14ac:dyDescent="0.25">
      <c r="B51" s="56">
        <v>4</v>
      </c>
      <c r="C51" s="56" t="s">
        <v>42</v>
      </c>
      <c r="D51" s="56"/>
      <c r="E51" s="56"/>
      <c r="F51" s="57" t="s">
        <v>27</v>
      </c>
    </row>
    <row r="52" spans="2:7" ht="12.75" customHeight="1" x14ac:dyDescent="0.25">
      <c r="B52" s="58">
        <v>42739</v>
      </c>
      <c r="C52" s="56" t="str">
        <f>C42</f>
        <v>Ausências Legais</v>
      </c>
      <c r="D52" s="56"/>
      <c r="E52" s="56"/>
      <c r="F52" s="59">
        <f>F49</f>
        <v>184.10999999999999</v>
      </c>
    </row>
    <row r="53" spans="2:7" ht="12.75" customHeight="1" x14ac:dyDescent="0.25">
      <c r="B53" s="141" t="s">
        <v>43</v>
      </c>
      <c r="C53" s="141"/>
      <c r="D53" s="141"/>
      <c r="E53" s="141"/>
      <c r="F53" s="60">
        <f>SUM(F52:F52)</f>
        <v>184.10999999999999</v>
      </c>
    </row>
    <row r="54" spans="2:7" ht="12.75" customHeight="1" x14ac:dyDescent="0.25">
      <c r="B54" s="147" t="s">
        <v>90</v>
      </c>
      <c r="C54" s="148"/>
      <c r="D54" s="148"/>
      <c r="E54" s="148"/>
      <c r="F54" s="148"/>
    </row>
    <row r="55" spans="2:7" ht="12.75" customHeight="1" x14ac:dyDescent="0.25">
      <c r="B55" s="25">
        <v>5</v>
      </c>
      <c r="C55" s="25"/>
      <c r="D55" s="25"/>
      <c r="E55" s="25"/>
      <c r="F55" s="27" t="s">
        <v>8</v>
      </c>
      <c r="G55" s="41"/>
    </row>
    <row r="56" spans="2:7" ht="12.75" customHeight="1" x14ac:dyDescent="0.25">
      <c r="B56" s="29" t="s">
        <v>0</v>
      </c>
      <c r="C56" s="29" t="s">
        <v>233</v>
      </c>
      <c r="D56" s="29"/>
      <c r="E56" s="37"/>
      <c r="F56" s="61">
        <v>155.19999999999999</v>
      </c>
      <c r="G56" s="41"/>
    </row>
    <row r="57" spans="2:7" ht="12.75" customHeight="1" x14ac:dyDescent="0.25">
      <c r="B57" s="29" t="s">
        <v>1</v>
      </c>
      <c r="C57" s="29" t="s">
        <v>45</v>
      </c>
      <c r="D57" s="29"/>
      <c r="E57" s="37"/>
      <c r="F57" s="61">
        <v>163.37</v>
      </c>
      <c r="G57" s="41"/>
    </row>
    <row r="58" spans="2:7" s="74" customFormat="1" ht="12.75" customHeight="1" x14ac:dyDescent="0.25">
      <c r="B58" s="70" t="s">
        <v>2</v>
      </c>
      <c r="C58" s="70" t="s">
        <v>152</v>
      </c>
      <c r="D58" s="70"/>
      <c r="E58" s="71"/>
      <c r="F58" s="72">
        <v>240</v>
      </c>
      <c r="G58" s="73"/>
    </row>
    <row r="59" spans="2:7" ht="12.75" customHeight="1" x14ac:dyDescent="0.25">
      <c r="B59" s="142" t="s">
        <v>19</v>
      </c>
      <c r="C59" s="142"/>
      <c r="D59" s="142"/>
      <c r="E59" s="142"/>
      <c r="F59" s="62">
        <f>SUM(F56:F58)</f>
        <v>558.56999999999994</v>
      </c>
      <c r="G59" s="41"/>
    </row>
    <row r="60" spans="2:7" ht="12.75" customHeight="1" x14ac:dyDescent="0.25">
      <c r="B60" s="156" t="s">
        <v>80</v>
      </c>
      <c r="C60" s="157"/>
      <c r="D60" s="157"/>
      <c r="E60" s="157"/>
      <c r="F60" s="158"/>
      <c r="G60" s="41"/>
    </row>
    <row r="61" spans="2:7" ht="12.75" customHeight="1" x14ac:dyDescent="0.25">
      <c r="B61" s="25">
        <v>6</v>
      </c>
      <c r="C61" s="25" t="s">
        <v>61</v>
      </c>
      <c r="D61" s="25" t="s">
        <v>62</v>
      </c>
      <c r="E61" s="25" t="s">
        <v>69</v>
      </c>
      <c r="F61" s="27" t="s">
        <v>84</v>
      </c>
      <c r="G61" s="41"/>
    </row>
    <row r="62" spans="2:7" ht="12.75" customHeight="1" x14ac:dyDescent="0.25">
      <c r="B62" s="29" t="s">
        <v>108</v>
      </c>
      <c r="C62" s="29" t="s">
        <v>107</v>
      </c>
      <c r="D62" s="29">
        <v>12</v>
      </c>
      <c r="E62" s="63">
        <v>60.15</v>
      </c>
      <c r="F62" s="62">
        <f>E62*D62</f>
        <v>721.8</v>
      </c>
    </row>
    <row r="63" spans="2:7" ht="12.75" customHeight="1" x14ac:dyDescent="0.25">
      <c r="B63" s="148" t="s">
        <v>60</v>
      </c>
      <c r="C63" s="148"/>
      <c r="D63" s="148"/>
      <c r="E63" s="148"/>
      <c r="F63" s="148"/>
    </row>
    <row r="64" spans="2:7" ht="12.75" customHeight="1" x14ac:dyDescent="0.25">
      <c r="B64" s="25">
        <v>7</v>
      </c>
      <c r="C64" s="26" t="s">
        <v>46</v>
      </c>
      <c r="D64" s="26" t="s">
        <v>47</v>
      </c>
      <c r="E64" s="25" t="s">
        <v>6</v>
      </c>
      <c r="F64" s="27" t="s">
        <v>8</v>
      </c>
    </row>
    <row r="65" spans="2:6" ht="12.75" customHeight="1" x14ac:dyDescent="0.25">
      <c r="B65" s="29" t="s">
        <v>0</v>
      </c>
      <c r="C65" s="30" t="s">
        <v>48</v>
      </c>
      <c r="D65" s="64">
        <f>F59+F53+F39+F30+F12+F62</f>
        <v>3943.5180995199999</v>
      </c>
      <c r="E65" s="65">
        <v>7.0000000000000007E-2</v>
      </c>
      <c r="F65" s="31">
        <f>D65*E65</f>
        <v>276.04626696640003</v>
      </c>
    </row>
    <row r="66" spans="2:6" ht="12.75" customHeight="1" x14ac:dyDescent="0.25">
      <c r="B66" s="29" t="s">
        <v>1</v>
      </c>
      <c r="C66" s="30" t="s">
        <v>49</v>
      </c>
      <c r="D66" s="64">
        <f>D65+F65</f>
        <v>4219.5643664864001</v>
      </c>
      <c r="E66" s="66">
        <v>0.17</v>
      </c>
      <c r="F66" s="31">
        <f>D66*E66</f>
        <v>717.32594230268808</v>
      </c>
    </row>
    <row r="67" spans="2:6" ht="12.75" customHeight="1" x14ac:dyDescent="0.25">
      <c r="B67" s="29" t="s">
        <v>2</v>
      </c>
      <c r="C67" s="30" t="s">
        <v>50</v>
      </c>
      <c r="D67" s="31">
        <f>ROUND((F76+F65+F66)/(1-E67),2)</f>
        <v>5610.1</v>
      </c>
      <c r="E67" s="65">
        <v>0.12</v>
      </c>
      <c r="F67" s="31">
        <f>D67*E67</f>
        <v>673.21199999999999</v>
      </c>
    </row>
    <row r="68" spans="2:6" ht="12.75" customHeight="1" x14ac:dyDescent="0.25">
      <c r="B68" s="26"/>
      <c r="C68" s="26" t="s">
        <v>19</v>
      </c>
      <c r="D68" s="26"/>
      <c r="E68" s="38"/>
      <c r="F68" s="35">
        <f>SUM(F65:F67)</f>
        <v>1666.5842092690882</v>
      </c>
    </row>
    <row r="69" spans="2:6" ht="12.75" customHeight="1" x14ac:dyDescent="0.25">
      <c r="B69" s="141" t="s">
        <v>51</v>
      </c>
      <c r="C69" s="141"/>
      <c r="D69" s="141"/>
      <c r="E69" s="141"/>
      <c r="F69" s="27" t="s">
        <v>8</v>
      </c>
    </row>
    <row r="70" spans="2:6" ht="12.75" customHeight="1" x14ac:dyDescent="0.25">
      <c r="B70" s="25" t="s">
        <v>0</v>
      </c>
      <c r="C70" s="145" t="s">
        <v>52</v>
      </c>
      <c r="D70" s="145"/>
      <c r="E70" s="145"/>
      <c r="F70" s="22">
        <f>F12</f>
        <v>1700</v>
      </c>
    </row>
    <row r="71" spans="2:6" ht="12.75" customHeight="1" x14ac:dyDescent="0.25">
      <c r="B71" s="29" t="s">
        <v>1</v>
      </c>
      <c r="C71" s="150" t="s">
        <v>53</v>
      </c>
      <c r="D71" s="150"/>
      <c r="E71" s="150"/>
      <c r="F71" s="34">
        <f>F30</f>
        <v>715.87</v>
      </c>
    </row>
    <row r="72" spans="2:6" ht="12.75" customHeight="1" x14ac:dyDescent="0.25">
      <c r="B72" s="29" t="s">
        <v>2</v>
      </c>
      <c r="C72" s="150" t="s">
        <v>54</v>
      </c>
      <c r="D72" s="150"/>
      <c r="E72" s="150"/>
      <c r="F72" s="34">
        <f>F39</f>
        <v>63.168099520000005</v>
      </c>
    </row>
    <row r="73" spans="2:6" ht="12.75" customHeight="1" x14ac:dyDescent="0.25">
      <c r="B73" s="29" t="s">
        <v>3</v>
      </c>
      <c r="C73" s="150" t="s">
        <v>55</v>
      </c>
      <c r="D73" s="150"/>
      <c r="E73" s="150"/>
      <c r="F73" s="34">
        <f>F53</f>
        <v>184.10999999999999</v>
      </c>
    </row>
    <row r="74" spans="2:6" ht="12.75" customHeight="1" x14ac:dyDescent="0.25">
      <c r="B74" s="29" t="s">
        <v>10</v>
      </c>
      <c r="C74" s="150" t="s">
        <v>56</v>
      </c>
      <c r="D74" s="150"/>
      <c r="E74" s="150"/>
      <c r="F74" s="34">
        <f>F59</f>
        <v>558.56999999999994</v>
      </c>
    </row>
    <row r="75" spans="2:6" ht="12.75" customHeight="1" x14ac:dyDescent="0.25">
      <c r="B75" s="29" t="s">
        <v>11</v>
      </c>
      <c r="C75" s="153" t="s">
        <v>95</v>
      </c>
      <c r="D75" s="154"/>
      <c r="E75" s="155"/>
      <c r="F75" s="34">
        <f>F62</f>
        <v>721.8</v>
      </c>
    </row>
    <row r="76" spans="2:6" ht="12.75" customHeight="1" x14ac:dyDescent="0.25">
      <c r="B76" s="142" t="s">
        <v>57</v>
      </c>
      <c r="C76" s="142"/>
      <c r="D76" s="142"/>
      <c r="E76" s="142"/>
      <c r="F76" s="35">
        <f>SUM(F70:F75)</f>
        <v>3943.5180995199999</v>
      </c>
    </row>
    <row r="77" spans="2:6" ht="12.75" customHeight="1" x14ac:dyDescent="0.25">
      <c r="B77" s="29" t="s">
        <v>63</v>
      </c>
      <c r="C77" s="150" t="s">
        <v>64</v>
      </c>
      <c r="D77" s="150"/>
      <c r="E77" s="150"/>
      <c r="F77" s="63">
        <f>F68</f>
        <v>1666.5842092690882</v>
      </c>
    </row>
    <row r="78" spans="2:6" x14ac:dyDescent="0.25">
      <c r="B78" s="145" t="s">
        <v>58</v>
      </c>
      <c r="C78" s="145"/>
      <c r="D78" s="145"/>
      <c r="E78" s="145"/>
      <c r="F78" s="35">
        <f>F76+F77</f>
        <v>5610.1023087890881</v>
      </c>
    </row>
    <row r="79" spans="2:6" ht="15" customHeight="1" x14ac:dyDescent="0.25">
      <c r="B79" s="145" t="s">
        <v>65</v>
      </c>
      <c r="C79" s="145"/>
      <c r="D79" s="145"/>
      <c r="E79" s="145"/>
      <c r="F79" s="67">
        <f>F78/220</f>
        <v>25.500465039950399</v>
      </c>
    </row>
    <row r="80" spans="2:6" ht="15" customHeight="1" x14ac:dyDescent="0.25">
      <c r="B80" s="151" t="s">
        <v>67</v>
      </c>
      <c r="C80" s="151"/>
      <c r="D80" s="151"/>
      <c r="E80" s="151"/>
      <c r="F80" s="151"/>
    </row>
    <row r="81" spans="2:15" x14ac:dyDescent="0.25">
      <c r="B81" s="149" t="s">
        <v>81</v>
      </c>
      <c r="C81" s="149"/>
      <c r="D81" s="149"/>
      <c r="E81" s="149"/>
      <c r="F81" s="149"/>
    </row>
    <row r="82" spans="2:15" x14ac:dyDescent="0.25">
      <c r="B82" s="149" t="s">
        <v>66</v>
      </c>
      <c r="C82" s="149"/>
      <c r="D82" s="149"/>
      <c r="E82" s="149"/>
      <c r="F82" s="149"/>
      <c r="G82" s="23"/>
    </row>
    <row r="83" spans="2:15" x14ac:dyDescent="0.25">
      <c r="C83" s="24"/>
    </row>
    <row r="84" spans="2:15" x14ac:dyDescent="0.25">
      <c r="B84" s="1" t="str">
        <f>PO!B35</f>
        <v>São Sebastião do Oeste/MG, 13 de junho de 2025.</v>
      </c>
      <c r="C84" s="24"/>
    </row>
    <row r="85" spans="2:15" x14ac:dyDescent="0.25"/>
    <row r="86" spans="2:15" x14ac:dyDescent="0.25"/>
    <row r="87" spans="2:15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spans="2:15" x14ac:dyDescent="0.25">
      <c r="C88" s="17"/>
      <c r="D88" s="17"/>
      <c r="E88" s="17"/>
      <c r="F88" s="17"/>
      <c r="G88" s="17"/>
      <c r="H88" s="42"/>
      <c r="I88" s="42"/>
      <c r="J88" s="42"/>
      <c r="K88" s="42"/>
      <c r="L88" s="42"/>
      <c r="M88" s="42"/>
      <c r="N88" s="42"/>
      <c r="O88" s="42"/>
    </row>
    <row r="89" spans="2:15" x14ac:dyDescent="0.25">
      <c r="C89" s="75" t="s">
        <v>154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spans="2:15" ht="14.4" thickBot="1" x14ac:dyDescent="0.3">
      <c r="C90" s="76" t="s">
        <v>155</v>
      </c>
      <c r="D90" s="17"/>
      <c r="E90" s="17"/>
      <c r="F90" s="17"/>
      <c r="G90" s="17"/>
      <c r="H90" s="20"/>
      <c r="I90" s="20"/>
      <c r="J90" s="20"/>
      <c r="K90" s="20"/>
      <c r="L90" s="20"/>
      <c r="M90" s="20"/>
      <c r="N90" s="20"/>
      <c r="O90" s="20"/>
    </row>
    <row r="91" spans="2:15" x14ac:dyDescent="0.25"/>
    <row r="92" spans="2:15" x14ac:dyDescent="0.25"/>
    <row r="93" spans="2:15" x14ac:dyDescent="0.25"/>
    <row r="94" spans="2:15" x14ac:dyDescent="0.25"/>
    <row r="95" spans="2:15" x14ac:dyDescent="0.25"/>
    <row r="96" spans="2:15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</sheetData>
  <mergeCells count="36">
    <mergeCell ref="B30:E30"/>
    <mergeCell ref="B6:F6"/>
    <mergeCell ref="B7:F7"/>
    <mergeCell ref="B8:F8"/>
    <mergeCell ref="B13:F13"/>
    <mergeCell ref="B14:F14"/>
    <mergeCell ref="C18:E18"/>
    <mergeCell ref="B19:E20"/>
    <mergeCell ref="B26:F26"/>
    <mergeCell ref="C27:E27"/>
    <mergeCell ref="C28:E28"/>
    <mergeCell ref="C29:E29"/>
    <mergeCell ref="C70:E70"/>
    <mergeCell ref="B31:F31"/>
    <mergeCell ref="B40:F40"/>
    <mergeCell ref="B41:F41"/>
    <mergeCell ref="B49:E49"/>
    <mergeCell ref="B50:F50"/>
    <mergeCell ref="B53:E53"/>
    <mergeCell ref="B54:F54"/>
    <mergeCell ref="B59:E59"/>
    <mergeCell ref="B60:F60"/>
    <mergeCell ref="B63:F63"/>
    <mergeCell ref="B69:E69"/>
    <mergeCell ref="B82:F82"/>
    <mergeCell ref="C71:E71"/>
    <mergeCell ref="C72:E72"/>
    <mergeCell ref="C73:E73"/>
    <mergeCell ref="C74:E74"/>
    <mergeCell ref="C75:E75"/>
    <mergeCell ref="B76:E76"/>
    <mergeCell ref="C77:E77"/>
    <mergeCell ref="B78:E78"/>
    <mergeCell ref="B79:E79"/>
    <mergeCell ref="B80:F80"/>
    <mergeCell ref="B81:F8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rstPageNumber="0" fitToWidth="0" fitToHeight="0" orientation="portrait" r:id="rId1"/>
  <headerFooter>
    <oddHeader>&amp;L&amp;G&amp;C&amp;"Arial,Negrito"&amp;20&amp;G</oddHeader>
    <oddFooter xml:space="preserve">&amp;CPraça Padre Altamiro de Faria, 178 – Centro – São Sebastião do Oeste – MG
CEP 35.567-000 – Telefone (37) 3286-1173 – CNPJ 18.308.734/0001-06
E-mail: engenhariaprefsso@gmail.com – Site www.saosebastiaodooeste.mg.gov.br
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57C02-3338-4971-BD34-97771ACEA0FE}">
  <sheetPr codeName="Planilha21">
    <tabColor theme="0"/>
  </sheetPr>
  <dimension ref="A1:AMI92"/>
  <sheetViews>
    <sheetView topLeftCell="A36" workbookViewId="0">
      <selection activeCell="C56" sqref="C56"/>
    </sheetView>
  </sheetViews>
  <sheetFormatPr defaultColWidth="0" defaultRowHeight="0" customHeight="1" zeroHeight="1" x14ac:dyDescent="0.25"/>
  <cols>
    <col min="1" max="1" width="6.19921875" style="1" bestFit="1" customWidth="1"/>
    <col min="2" max="2" width="12.59765625" style="1" customWidth="1"/>
    <col min="3" max="3" width="52.3984375" style="1" customWidth="1"/>
    <col min="4" max="4" width="11.3984375" style="1" bestFit="1" customWidth="1"/>
    <col min="5" max="5" width="11.59765625" style="1" bestFit="1" customWidth="1"/>
    <col min="6" max="6" width="20.8984375" style="1" customWidth="1"/>
    <col min="7" max="7" width="15.09765625" style="1" customWidth="1"/>
    <col min="8" max="8" width="10.69921875" style="1" hidden="1" customWidth="1"/>
    <col min="9" max="14" width="8.5" style="1" hidden="1" customWidth="1"/>
    <col min="15" max="24" width="7.09765625" style="1" hidden="1" customWidth="1"/>
    <col min="25" max="1023" width="12.8984375" style="1" hidden="1" customWidth="1"/>
    <col min="1024" max="16384" width="9" style="1" hidden="1"/>
  </cols>
  <sheetData>
    <row r="1" spans="2:8" ht="13.8" x14ac:dyDescent="0.25"/>
    <row r="2" spans="2:8" ht="13.8" x14ac:dyDescent="0.25"/>
    <row r="3" spans="2:8" ht="13.8" x14ac:dyDescent="0.25"/>
    <row r="4" spans="2:8" ht="13.8" x14ac:dyDescent="0.25"/>
    <row r="5" spans="2:8" ht="71.25" customHeight="1" x14ac:dyDescent="0.25">
      <c r="B5" s="134" t="s">
        <v>172</v>
      </c>
      <c r="C5" s="135"/>
      <c r="D5" s="135"/>
      <c r="E5" s="135"/>
      <c r="F5" s="136"/>
    </row>
    <row r="6" spans="2:8" ht="49.95" customHeight="1" x14ac:dyDescent="0.25">
      <c r="B6" s="137" t="s">
        <v>183</v>
      </c>
      <c r="C6" s="138"/>
      <c r="D6" s="138"/>
      <c r="E6" s="138"/>
      <c r="F6" s="139"/>
    </row>
    <row r="7" spans="2:8" ht="12.75" customHeight="1" x14ac:dyDescent="0.25">
      <c r="B7" s="140" t="s">
        <v>4</v>
      </c>
      <c r="C7" s="140"/>
      <c r="D7" s="140"/>
      <c r="E7" s="140"/>
      <c r="F7" s="140"/>
    </row>
    <row r="8" spans="2:8" ht="12.75" customHeight="1" x14ac:dyDescent="0.25">
      <c r="B8" s="25">
        <v>1</v>
      </c>
      <c r="C8" s="26" t="s">
        <v>5</v>
      </c>
      <c r="D8" s="26" t="s">
        <v>6</v>
      </c>
      <c r="E8" s="26" t="s">
        <v>7</v>
      </c>
      <c r="F8" s="27" t="s">
        <v>8</v>
      </c>
      <c r="G8" s="32"/>
      <c r="H8" s="28"/>
    </row>
    <row r="9" spans="2:8" ht="12.75" customHeight="1" x14ac:dyDescent="0.25">
      <c r="B9" s="29" t="s">
        <v>0</v>
      </c>
      <c r="C9" s="30" t="s">
        <v>9</v>
      </c>
      <c r="D9" s="30"/>
      <c r="E9" s="30"/>
      <c r="F9" s="31">
        <v>1574.76</v>
      </c>
      <c r="G9" s="32"/>
      <c r="H9" s="28"/>
    </row>
    <row r="10" spans="2:8" ht="12.75" customHeight="1" x14ac:dyDescent="0.25">
      <c r="B10" s="29" t="s">
        <v>1</v>
      </c>
      <c r="C10" s="30" t="s">
        <v>96</v>
      </c>
      <c r="D10" s="26"/>
      <c r="E10" s="37">
        <v>0.3</v>
      </c>
      <c r="F10" s="31">
        <f>ROUND(E10*F9,2)</f>
        <v>472.43</v>
      </c>
      <c r="G10" s="32"/>
      <c r="H10" s="28"/>
    </row>
    <row r="11" spans="2:8" ht="12.75" customHeight="1" x14ac:dyDescent="0.25">
      <c r="B11" s="29"/>
      <c r="C11" s="30"/>
      <c r="D11" s="33"/>
      <c r="E11" s="34"/>
      <c r="F11" s="31"/>
    </row>
    <row r="12" spans="2:8" ht="12.75" customHeight="1" x14ac:dyDescent="0.25">
      <c r="B12" s="26"/>
      <c r="C12" s="26" t="s">
        <v>14</v>
      </c>
      <c r="D12" s="26"/>
      <c r="E12" s="26"/>
      <c r="F12" s="35">
        <f>SUM(F9:F10)</f>
        <v>2047.19</v>
      </c>
    </row>
    <row r="13" spans="2:8" ht="12.75" customHeight="1" x14ac:dyDescent="0.25">
      <c r="B13" s="140" t="s">
        <v>91</v>
      </c>
      <c r="C13" s="140"/>
      <c r="D13" s="140"/>
      <c r="E13" s="140"/>
      <c r="F13" s="140"/>
    </row>
    <row r="14" spans="2:8" ht="12.75" customHeight="1" x14ac:dyDescent="0.25">
      <c r="B14" s="141" t="s">
        <v>15</v>
      </c>
      <c r="C14" s="141"/>
      <c r="D14" s="141"/>
      <c r="E14" s="141"/>
      <c r="F14" s="141"/>
    </row>
    <row r="15" spans="2:8" ht="12.75" customHeight="1" x14ac:dyDescent="0.25">
      <c r="B15" s="36">
        <v>42737</v>
      </c>
      <c r="C15" s="43" t="s">
        <v>16</v>
      </c>
      <c r="D15" s="26"/>
      <c r="E15" s="25" t="s">
        <v>6</v>
      </c>
      <c r="F15" s="27" t="s">
        <v>8</v>
      </c>
    </row>
    <row r="16" spans="2:8" ht="12.75" customHeight="1" x14ac:dyDescent="0.25">
      <c r="B16" s="29" t="s">
        <v>0</v>
      </c>
      <c r="C16" s="30" t="s">
        <v>17</v>
      </c>
      <c r="D16" s="30"/>
      <c r="E16" s="37">
        <v>8.3299999999999999E-2</v>
      </c>
      <c r="F16" s="34">
        <f>E16*F12</f>
        <v>170.53092699999999</v>
      </c>
    </row>
    <row r="17" spans="2:6" ht="12.75" customHeight="1" x14ac:dyDescent="0.25">
      <c r="B17" s="29" t="s">
        <v>1</v>
      </c>
      <c r="C17" s="30" t="s">
        <v>18</v>
      </c>
      <c r="D17" s="30"/>
      <c r="E17" s="37">
        <v>2.7799999999999998E-2</v>
      </c>
      <c r="F17" s="34">
        <f>E17*F12</f>
        <v>56.911881999999999</v>
      </c>
    </row>
    <row r="18" spans="2:6" ht="12.75" customHeight="1" x14ac:dyDescent="0.25">
      <c r="B18" s="26"/>
      <c r="C18" s="142" t="s">
        <v>19</v>
      </c>
      <c r="D18" s="142"/>
      <c r="E18" s="142"/>
      <c r="F18" s="35">
        <f>SUM(F16:F17)</f>
        <v>227.44280899999998</v>
      </c>
    </row>
    <row r="19" spans="2:6" ht="12.75" customHeight="1" x14ac:dyDescent="0.25">
      <c r="B19" s="141" t="s">
        <v>20</v>
      </c>
      <c r="C19" s="141"/>
      <c r="D19" s="141"/>
      <c r="E19" s="141"/>
      <c r="F19" s="44" t="s">
        <v>21</v>
      </c>
    </row>
    <row r="20" spans="2:6" ht="12.75" customHeight="1" x14ac:dyDescent="0.25">
      <c r="B20" s="141"/>
      <c r="C20" s="141"/>
      <c r="D20" s="141"/>
      <c r="E20" s="141"/>
      <c r="F20" s="27">
        <f>F12</f>
        <v>2047.19</v>
      </c>
    </row>
    <row r="21" spans="2:6" ht="12.75" customHeight="1" x14ac:dyDescent="0.25">
      <c r="B21" s="36">
        <v>42768</v>
      </c>
      <c r="C21" s="26" t="s">
        <v>22</v>
      </c>
      <c r="D21" s="26"/>
      <c r="E21" s="25" t="s">
        <v>6</v>
      </c>
      <c r="F21" s="27" t="s">
        <v>8</v>
      </c>
    </row>
    <row r="22" spans="2:6" ht="12.75" customHeight="1" x14ac:dyDescent="0.25">
      <c r="B22" s="29" t="s">
        <v>0</v>
      </c>
      <c r="C22" s="30" t="s">
        <v>23</v>
      </c>
      <c r="D22" s="30"/>
      <c r="E22" s="37">
        <v>0.2</v>
      </c>
      <c r="F22" s="34">
        <f>$F$20*E22</f>
        <v>409.43800000000005</v>
      </c>
    </row>
    <row r="23" spans="2:6" ht="12.75" customHeight="1" x14ac:dyDescent="0.25">
      <c r="B23" s="29" t="s">
        <v>2</v>
      </c>
      <c r="C23" s="30" t="s">
        <v>59</v>
      </c>
      <c r="D23" s="30"/>
      <c r="E23" s="33">
        <v>0.03</v>
      </c>
      <c r="F23" s="31">
        <f>$F$20*E23</f>
        <v>61.415700000000001</v>
      </c>
    </row>
    <row r="24" spans="2:6" ht="12.75" customHeight="1" x14ac:dyDescent="0.25">
      <c r="B24" s="29" t="s">
        <v>13</v>
      </c>
      <c r="C24" s="30" t="s">
        <v>24</v>
      </c>
      <c r="D24" s="30"/>
      <c r="E24" s="37">
        <v>0.08</v>
      </c>
      <c r="F24" s="34">
        <f>$F$20*E24</f>
        <v>163.77520000000001</v>
      </c>
    </row>
    <row r="25" spans="2:6" ht="12.75" customHeight="1" x14ac:dyDescent="0.25">
      <c r="B25" s="26"/>
      <c r="C25" s="26" t="s">
        <v>19</v>
      </c>
      <c r="D25" s="26"/>
      <c r="E25" s="38">
        <f>SUM(E22:E24)</f>
        <v>0.31</v>
      </c>
      <c r="F25" s="35">
        <f>SUM(F22:F24)</f>
        <v>634.62890000000004</v>
      </c>
    </row>
    <row r="26" spans="2:6" ht="12.75" customHeight="1" x14ac:dyDescent="0.25">
      <c r="B26" s="133" t="s">
        <v>25</v>
      </c>
      <c r="C26" s="133"/>
      <c r="D26" s="133"/>
      <c r="E26" s="133"/>
      <c r="F26" s="133"/>
    </row>
    <row r="27" spans="2:6" ht="12.75" customHeight="1" x14ac:dyDescent="0.25">
      <c r="B27" s="45">
        <v>2</v>
      </c>
      <c r="C27" s="143" t="s">
        <v>26</v>
      </c>
      <c r="D27" s="143"/>
      <c r="E27" s="143"/>
      <c r="F27" s="46" t="s">
        <v>27</v>
      </c>
    </row>
    <row r="28" spans="2:6" ht="12.75" customHeight="1" x14ac:dyDescent="0.25">
      <c r="B28" s="47">
        <v>42737</v>
      </c>
      <c r="C28" s="144" t="str">
        <f>C15</f>
        <v>13º Salário, Férias e Adicional de Férias</v>
      </c>
      <c r="D28" s="144"/>
      <c r="E28" s="144"/>
      <c r="F28" s="48">
        <f>F18</f>
        <v>227.44280899999998</v>
      </c>
    </row>
    <row r="29" spans="2:6" ht="12.75" customHeight="1" x14ac:dyDescent="0.25">
      <c r="B29" s="47">
        <v>42768</v>
      </c>
      <c r="C29" s="144" t="str">
        <f>C21</f>
        <v>GPS, FGTS e outras contribuições</v>
      </c>
      <c r="D29" s="144"/>
      <c r="E29" s="144"/>
      <c r="F29" s="48">
        <f>F25</f>
        <v>634.62890000000004</v>
      </c>
    </row>
    <row r="30" spans="2:6" ht="12.75" customHeight="1" x14ac:dyDescent="0.25">
      <c r="B30" s="133" t="s">
        <v>19</v>
      </c>
      <c r="C30" s="133"/>
      <c r="D30" s="133"/>
      <c r="E30" s="133"/>
      <c r="F30" s="49">
        <f>SUM(F28:F29)</f>
        <v>862.07170900000006</v>
      </c>
    </row>
    <row r="31" spans="2:6" ht="12.75" customHeight="1" x14ac:dyDescent="0.25">
      <c r="B31" s="140" t="s">
        <v>28</v>
      </c>
      <c r="C31" s="140"/>
      <c r="D31" s="140"/>
      <c r="E31" s="140"/>
      <c r="F31" s="140"/>
    </row>
    <row r="32" spans="2:6" ht="19.5" customHeight="1" x14ac:dyDescent="0.25">
      <c r="B32" s="25">
        <v>3</v>
      </c>
      <c r="C32" s="26" t="s">
        <v>29</v>
      </c>
      <c r="D32" s="26"/>
      <c r="E32" s="26" t="s">
        <v>6</v>
      </c>
      <c r="F32" s="27" t="s">
        <v>8</v>
      </c>
    </row>
    <row r="33" spans="2:6" ht="19.5" customHeight="1" x14ac:dyDescent="0.25">
      <c r="B33" s="29" t="s">
        <v>0</v>
      </c>
      <c r="C33" s="30" t="s">
        <v>30</v>
      </c>
      <c r="D33" s="30"/>
      <c r="E33" s="39">
        <v>4.1999999999999997E-3</v>
      </c>
      <c r="F33" s="34">
        <f>$F$12*E33</f>
        <v>8.598198</v>
      </c>
    </row>
    <row r="34" spans="2:6" ht="24.75" customHeight="1" x14ac:dyDescent="0.25">
      <c r="B34" s="29" t="s">
        <v>1</v>
      </c>
      <c r="C34" s="30" t="s">
        <v>31</v>
      </c>
      <c r="D34" s="30"/>
      <c r="E34" s="39">
        <f>0.08*E33</f>
        <v>3.3599999999999998E-4</v>
      </c>
      <c r="F34" s="22">
        <f>F12*E34</f>
        <v>0.68785584</v>
      </c>
    </row>
    <row r="35" spans="2:6" ht="13.8" x14ac:dyDescent="0.25">
      <c r="B35" s="29" t="s">
        <v>2</v>
      </c>
      <c r="C35" s="50" t="s">
        <v>32</v>
      </c>
      <c r="D35" s="30"/>
      <c r="E35" s="39">
        <f>E33+(0.5*E33)*8%*E33</f>
        <v>4.2007056000000001E-3</v>
      </c>
      <c r="F35" s="34">
        <f>F12*E35</f>
        <v>8.599642497264</v>
      </c>
    </row>
    <row r="36" spans="2:6" ht="28.5" customHeight="1" x14ac:dyDescent="0.25">
      <c r="B36" s="29" t="s">
        <v>3</v>
      </c>
      <c r="C36" s="50" t="s">
        <v>33</v>
      </c>
      <c r="D36" s="30"/>
      <c r="E36" s="39">
        <v>1.9400000000000001E-2</v>
      </c>
      <c r="F36" s="34">
        <f>($F$12)*E36</f>
        <v>39.715486000000006</v>
      </c>
    </row>
    <row r="37" spans="2:6" ht="27.6" x14ac:dyDescent="0.25">
      <c r="B37" s="29" t="s">
        <v>10</v>
      </c>
      <c r="C37" s="50" t="s">
        <v>34</v>
      </c>
      <c r="D37" s="30"/>
      <c r="E37" s="39">
        <f>E25*E36</f>
        <v>6.0140000000000002E-3</v>
      </c>
      <c r="F37" s="34">
        <f>F12*E37</f>
        <v>12.311800660000001</v>
      </c>
    </row>
    <row r="38" spans="2:6" ht="13.8" x14ac:dyDescent="0.25">
      <c r="B38" s="29" t="s">
        <v>11</v>
      </c>
      <c r="C38" s="50" t="s">
        <v>32</v>
      </c>
      <c r="D38" s="30"/>
      <c r="E38" s="39">
        <v>0.5</v>
      </c>
      <c r="F38" s="34">
        <f>E38*F37</f>
        <v>6.1559003300000006</v>
      </c>
    </row>
    <row r="39" spans="2:6" ht="12.75" customHeight="1" x14ac:dyDescent="0.25">
      <c r="B39" s="26"/>
      <c r="C39" s="26" t="s">
        <v>19</v>
      </c>
      <c r="D39" s="26"/>
      <c r="E39" s="40"/>
      <c r="F39" s="35">
        <f>SUM(F33:F38)</f>
        <v>76.068883327264004</v>
      </c>
    </row>
    <row r="40" spans="2:6" ht="12.75" customHeight="1" x14ac:dyDescent="0.25">
      <c r="B40" s="140" t="s">
        <v>89</v>
      </c>
      <c r="C40" s="140"/>
      <c r="D40" s="140"/>
      <c r="E40" s="140"/>
      <c r="F40" s="140"/>
    </row>
    <row r="41" spans="2:6" ht="12.75" customHeight="1" x14ac:dyDescent="0.25">
      <c r="B41" s="141" t="s">
        <v>35</v>
      </c>
      <c r="C41" s="141"/>
      <c r="D41" s="141"/>
      <c r="E41" s="141"/>
      <c r="F41" s="141"/>
    </row>
    <row r="42" spans="2:6" ht="12.75" customHeight="1" x14ac:dyDescent="0.25">
      <c r="B42" s="51">
        <v>42739</v>
      </c>
      <c r="C42" s="52" t="s">
        <v>36</v>
      </c>
      <c r="D42" s="52"/>
      <c r="E42" s="52" t="s">
        <v>6</v>
      </c>
      <c r="F42" s="52" t="s">
        <v>27</v>
      </c>
    </row>
    <row r="43" spans="2:6" ht="12.75" customHeight="1" x14ac:dyDescent="0.25">
      <c r="B43" s="56" t="s">
        <v>0</v>
      </c>
      <c r="C43" s="53" t="s">
        <v>37</v>
      </c>
      <c r="D43" s="53"/>
      <c r="E43" s="54">
        <v>9.0899999999999995E-2</v>
      </c>
      <c r="F43" s="22">
        <f>$F$12*E43</f>
        <v>186.08957100000001</v>
      </c>
    </row>
    <row r="44" spans="2:6" ht="12.75" customHeight="1" x14ac:dyDescent="0.25">
      <c r="B44" s="56" t="s">
        <v>1</v>
      </c>
      <c r="C44" s="53" t="s">
        <v>36</v>
      </c>
      <c r="D44" s="53"/>
      <c r="E44" s="54">
        <v>1.66E-2</v>
      </c>
      <c r="F44" s="22">
        <f>$F$12*E44</f>
        <v>33.983353999999999</v>
      </c>
    </row>
    <row r="45" spans="2:6" ht="12.75" customHeight="1" x14ac:dyDescent="0.25">
      <c r="B45" s="56" t="s">
        <v>2</v>
      </c>
      <c r="C45" s="53" t="s">
        <v>38</v>
      </c>
      <c r="D45" s="53"/>
      <c r="E45" s="54">
        <v>2.0000000000000001E-4</v>
      </c>
      <c r="F45" s="22">
        <f>$F$12*E45</f>
        <v>0.40943800000000002</v>
      </c>
    </row>
    <row r="46" spans="2:6" ht="12.75" customHeight="1" x14ac:dyDescent="0.25">
      <c r="B46" s="56" t="s">
        <v>3</v>
      </c>
      <c r="C46" s="53" t="s">
        <v>39</v>
      </c>
      <c r="D46" s="53"/>
      <c r="E46" s="54">
        <v>2.9999999999999997E-4</v>
      </c>
      <c r="F46" s="22">
        <f>$F$12*E46</f>
        <v>0.61415699999999995</v>
      </c>
    </row>
    <row r="47" spans="2:6" ht="12.75" customHeight="1" x14ac:dyDescent="0.25">
      <c r="B47" s="56" t="s">
        <v>10</v>
      </c>
      <c r="C47" s="53" t="s">
        <v>40</v>
      </c>
      <c r="D47" s="53"/>
      <c r="E47" s="54">
        <v>2.9999999999999997E-4</v>
      </c>
      <c r="F47" s="22">
        <f>$F$12*E47</f>
        <v>0.61415699999999995</v>
      </c>
    </row>
    <row r="48" spans="2:6" ht="12.75" customHeight="1" x14ac:dyDescent="0.25">
      <c r="B48" s="56" t="s">
        <v>11</v>
      </c>
      <c r="C48" s="53" t="s">
        <v>12</v>
      </c>
      <c r="D48" s="53"/>
      <c r="E48" s="53"/>
      <c r="F48" s="22">
        <f t="shared" ref="F48" si="0">$F$12*E48</f>
        <v>0</v>
      </c>
    </row>
    <row r="49" spans="1:7" ht="12.75" customHeight="1" x14ac:dyDescent="0.25">
      <c r="B49" s="146" t="s">
        <v>19</v>
      </c>
      <c r="C49" s="146"/>
      <c r="D49" s="146"/>
      <c r="E49" s="146"/>
      <c r="F49" s="55">
        <f>SUM(F43:F48)</f>
        <v>221.710677</v>
      </c>
    </row>
    <row r="50" spans="1:7" ht="12.75" customHeight="1" x14ac:dyDescent="0.25">
      <c r="B50" s="133" t="s">
        <v>41</v>
      </c>
      <c r="C50" s="133"/>
      <c r="D50" s="133"/>
      <c r="E50" s="133"/>
      <c r="F50" s="133"/>
    </row>
    <row r="51" spans="1:7" ht="12.75" customHeight="1" x14ac:dyDescent="0.25">
      <c r="B51" s="56">
        <v>4</v>
      </c>
      <c r="C51" s="56" t="s">
        <v>42</v>
      </c>
      <c r="D51" s="56"/>
      <c r="E51" s="56"/>
      <c r="F51" s="57" t="s">
        <v>27</v>
      </c>
    </row>
    <row r="52" spans="1:7" ht="12.75" customHeight="1" x14ac:dyDescent="0.25">
      <c r="B52" s="58">
        <v>42739</v>
      </c>
      <c r="C52" s="56" t="str">
        <f>C42</f>
        <v>Ausências Legais</v>
      </c>
      <c r="D52" s="56"/>
      <c r="E52" s="56"/>
      <c r="F52" s="59">
        <f>F49</f>
        <v>221.710677</v>
      </c>
    </row>
    <row r="53" spans="1:7" ht="12.75" customHeight="1" x14ac:dyDescent="0.25">
      <c r="B53" s="141" t="s">
        <v>43</v>
      </c>
      <c r="C53" s="141"/>
      <c r="D53" s="141"/>
      <c r="E53" s="141"/>
      <c r="F53" s="60">
        <f>SUM(F52:F52)</f>
        <v>221.710677</v>
      </c>
    </row>
    <row r="54" spans="1:7" ht="12.75" customHeight="1" x14ac:dyDescent="0.25">
      <c r="B54" s="147" t="s">
        <v>90</v>
      </c>
      <c r="C54" s="148"/>
      <c r="D54" s="148"/>
      <c r="E54" s="148"/>
      <c r="F54" s="148"/>
    </row>
    <row r="55" spans="1:7" ht="12.75" customHeight="1" x14ac:dyDescent="0.25">
      <c r="B55" s="25">
        <v>5</v>
      </c>
      <c r="C55" s="25"/>
      <c r="D55" s="25"/>
      <c r="E55" s="25"/>
      <c r="F55" s="27" t="s">
        <v>8</v>
      </c>
      <c r="G55" s="41"/>
    </row>
    <row r="56" spans="1:7" ht="12.75" customHeight="1" x14ac:dyDescent="0.25">
      <c r="B56" s="29" t="s">
        <v>0</v>
      </c>
      <c r="C56" s="29" t="s">
        <v>233</v>
      </c>
      <c r="D56" s="29"/>
      <c r="E56" s="37"/>
      <c r="F56" s="61">
        <v>155.19999999999999</v>
      </c>
      <c r="G56" s="41"/>
    </row>
    <row r="57" spans="1:7" ht="12.75" customHeight="1" x14ac:dyDescent="0.25">
      <c r="B57" s="29" t="s">
        <v>1</v>
      </c>
      <c r="C57" s="29" t="s">
        <v>45</v>
      </c>
      <c r="D57" s="29"/>
      <c r="E57" s="37"/>
      <c r="F57" s="61">
        <v>163.37</v>
      </c>
      <c r="G57" s="41"/>
    </row>
    <row r="58" spans="1:7" ht="12.75" customHeight="1" x14ac:dyDescent="0.25">
      <c r="B58" s="70" t="s">
        <v>2</v>
      </c>
      <c r="C58" s="70" t="s">
        <v>128</v>
      </c>
      <c r="D58" s="70"/>
      <c r="E58" s="71"/>
      <c r="F58" s="72">
        <f>28.61*22</f>
        <v>629.41999999999996</v>
      </c>
      <c r="G58" s="41"/>
    </row>
    <row r="59" spans="1:7" ht="12.75" customHeight="1" x14ac:dyDescent="0.25">
      <c r="B59" s="142" t="s">
        <v>19</v>
      </c>
      <c r="C59" s="142"/>
      <c r="D59" s="142"/>
      <c r="E59" s="142"/>
      <c r="F59" s="62">
        <f>SUM(F56:F58)</f>
        <v>947.99</v>
      </c>
      <c r="G59" s="41"/>
    </row>
    <row r="60" spans="1:7" ht="12.75" customHeight="1" x14ac:dyDescent="0.25">
      <c r="B60" s="148" t="s">
        <v>80</v>
      </c>
      <c r="C60" s="148"/>
      <c r="D60" s="148"/>
      <c r="E60" s="148"/>
      <c r="F60" s="148"/>
      <c r="G60" s="41"/>
    </row>
    <row r="61" spans="1:7" ht="12.75" customHeight="1" x14ac:dyDescent="0.25">
      <c r="B61" s="25">
        <v>6</v>
      </c>
      <c r="C61" s="25" t="s">
        <v>61</v>
      </c>
      <c r="D61" s="25" t="s">
        <v>62</v>
      </c>
      <c r="E61" s="25" t="s">
        <v>69</v>
      </c>
      <c r="F61" s="27" t="s">
        <v>84</v>
      </c>
      <c r="G61" s="41"/>
    </row>
    <row r="62" spans="1:7" ht="12.75" customHeight="1" x14ac:dyDescent="0.25">
      <c r="B62" s="29" t="s">
        <v>108</v>
      </c>
      <c r="C62" s="29" t="s">
        <v>107</v>
      </c>
      <c r="D62" s="29">
        <v>12</v>
      </c>
      <c r="E62" s="63">
        <v>60.15</v>
      </c>
      <c r="F62" s="62">
        <f>E62*D62</f>
        <v>721.8</v>
      </c>
    </row>
    <row r="63" spans="1:7" ht="12.75" customHeight="1" x14ac:dyDescent="0.25">
      <c r="A63" s="68"/>
      <c r="B63" s="148" t="s">
        <v>60</v>
      </c>
      <c r="C63" s="148"/>
      <c r="D63" s="148"/>
      <c r="E63" s="148"/>
      <c r="F63" s="148"/>
    </row>
    <row r="64" spans="1:7" ht="12.75" customHeight="1" x14ac:dyDescent="0.25">
      <c r="B64" s="25">
        <v>7</v>
      </c>
      <c r="C64" s="26" t="s">
        <v>46</v>
      </c>
      <c r="D64" s="26" t="s">
        <v>47</v>
      </c>
      <c r="E64" s="25" t="s">
        <v>6</v>
      </c>
      <c r="F64" s="27" t="s">
        <v>8</v>
      </c>
    </row>
    <row r="65" spans="2:6" ht="12.75" customHeight="1" x14ac:dyDescent="0.25">
      <c r="B65" s="29" t="s">
        <v>0</v>
      </c>
      <c r="C65" s="30" t="s">
        <v>48</v>
      </c>
      <c r="D65" s="64">
        <f>F59+F53+F39+F30+F12+F62</f>
        <v>4876.8312693272646</v>
      </c>
      <c r="E65" s="65">
        <v>7.0000000000000007E-2</v>
      </c>
      <c r="F65" s="31">
        <f>D65*E65</f>
        <v>341.37818885290858</v>
      </c>
    </row>
    <row r="66" spans="2:6" ht="12.75" customHeight="1" x14ac:dyDescent="0.25">
      <c r="B66" s="29" t="s">
        <v>1</v>
      </c>
      <c r="C66" s="30" t="s">
        <v>49</v>
      </c>
      <c r="D66" s="64">
        <f>D65+F65</f>
        <v>5218.209458180173</v>
      </c>
      <c r="E66" s="66">
        <v>0.17</v>
      </c>
      <c r="F66" s="31">
        <f>D66*E66</f>
        <v>887.09560789062948</v>
      </c>
    </row>
    <row r="67" spans="2:6" ht="12.75" customHeight="1" x14ac:dyDescent="0.25">
      <c r="B67" s="29" t="s">
        <v>2</v>
      </c>
      <c r="C67" s="30" t="s">
        <v>50</v>
      </c>
      <c r="D67" s="31">
        <f>ROUND((F76+F65+F66)/(1-E67),2)</f>
        <v>6937.85</v>
      </c>
      <c r="E67" s="65">
        <v>0.12</v>
      </c>
      <c r="F67" s="31">
        <f>D67*E67</f>
        <v>832.54200000000003</v>
      </c>
    </row>
    <row r="68" spans="2:6" ht="12.75" customHeight="1" x14ac:dyDescent="0.25">
      <c r="B68" s="26"/>
      <c r="C68" s="26" t="s">
        <v>19</v>
      </c>
      <c r="D68" s="26"/>
      <c r="E68" s="38"/>
      <c r="F68" s="35">
        <f>SUM(F65:F67)</f>
        <v>2061.015796743538</v>
      </c>
    </row>
    <row r="69" spans="2:6" ht="12.75" customHeight="1" x14ac:dyDescent="0.25">
      <c r="B69" s="141" t="s">
        <v>51</v>
      </c>
      <c r="C69" s="141"/>
      <c r="D69" s="141"/>
      <c r="E69" s="141"/>
      <c r="F69" s="27" t="s">
        <v>8</v>
      </c>
    </row>
    <row r="70" spans="2:6" ht="12.75" customHeight="1" x14ac:dyDescent="0.25">
      <c r="B70" s="25" t="s">
        <v>0</v>
      </c>
      <c r="C70" s="145" t="s">
        <v>52</v>
      </c>
      <c r="D70" s="145"/>
      <c r="E70" s="145"/>
      <c r="F70" s="22">
        <f>F12</f>
        <v>2047.19</v>
      </c>
    </row>
    <row r="71" spans="2:6" ht="12.75" customHeight="1" x14ac:dyDescent="0.25">
      <c r="B71" s="29" t="s">
        <v>1</v>
      </c>
      <c r="C71" s="150" t="s">
        <v>53</v>
      </c>
      <c r="D71" s="150"/>
      <c r="E71" s="150"/>
      <c r="F71" s="34">
        <f>F30</f>
        <v>862.07170900000006</v>
      </c>
    </row>
    <row r="72" spans="2:6" ht="12.75" customHeight="1" x14ac:dyDescent="0.25">
      <c r="B72" s="29" t="s">
        <v>2</v>
      </c>
      <c r="C72" s="150" t="s">
        <v>54</v>
      </c>
      <c r="D72" s="150"/>
      <c r="E72" s="150"/>
      <c r="F72" s="34">
        <f>F39</f>
        <v>76.068883327264004</v>
      </c>
    </row>
    <row r="73" spans="2:6" ht="12.75" customHeight="1" x14ac:dyDescent="0.25">
      <c r="B73" s="29" t="s">
        <v>3</v>
      </c>
      <c r="C73" s="150" t="s">
        <v>55</v>
      </c>
      <c r="D73" s="150"/>
      <c r="E73" s="150"/>
      <c r="F73" s="34">
        <f>F53</f>
        <v>221.710677</v>
      </c>
    </row>
    <row r="74" spans="2:6" ht="12.75" customHeight="1" x14ac:dyDescent="0.25">
      <c r="B74" s="29" t="s">
        <v>10</v>
      </c>
      <c r="C74" s="150" t="s">
        <v>56</v>
      </c>
      <c r="D74" s="150"/>
      <c r="E74" s="150"/>
      <c r="F74" s="34">
        <f>F59</f>
        <v>947.99</v>
      </c>
    </row>
    <row r="75" spans="2:6" ht="12.75" customHeight="1" x14ac:dyDescent="0.25">
      <c r="B75" s="29" t="s">
        <v>11</v>
      </c>
      <c r="C75" s="150" t="s">
        <v>95</v>
      </c>
      <c r="D75" s="150"/>
      <c r="E75" s="150"/>
      <c r="F75" s="34">
        <f>F62</f>
        <v>721.8</v>
      </c>
    </row>
    <row r="76" spans="2:6" ht="12.75" customHeight="1" x14ac:dyDescent="0.25">
      <c r="B76" s="142" t="s">
        <v>57</v>
      </c>
      <c r="C76" s="142"/>
      <c r="D76" s="142"/>
      <c r="E76" s="142"/>
      <c r="F76" s="35">
        <f>SUM(F70:F75)</f>
        <v>4876.8312693272646</v>
      </c>
    </row>
    <row r="77" spans="2:6" ht="12.75" customHeight="1" x14ac:dyDescent="0.25">
      <c r="B77" s="29" t="s">
        <v>63</v>
      </c>
      <c r="C77" s="150" t="s">
        <v>64</v>
      </c>
      <c r="D77" s="150"/>
      <c r="E77" s="150"/>
      <c r="F77" s="63">
        <f>F68</f>
        <v>2061.015796743538</v>
      </c>
    </row>
    <row r="78" spans="2:6" ht="13.8" x14ac:dyDescent="0.25">
      <c r="B78" s="145" t="s">
        <v>58</v>
      </c>
      <c r="C78" s="145"/>
      <c r="D78" s="145"/>
      <c r="E78" s="145"/>
      <c r="F78" s="35">
        <f>F76+F77</f>
        <v>6937.8470660708026</v>
      </c>
    </row>
    <row r="79" spans="2:6" ht="15" customHeight="1" x14ac:dyDescent="0.25">
      <c r="B79" s="145" t="s">
        <v>65</v>
      </c>
      <c r="C79" s="145"/>
      <c r="D79" s="145"/>
      <c r="E79" s="145"/>
      <c r="F79" s="67">
        <f>F78/220</f>
        <v>31.535668482140011</v>
      </c>
    </row>
    <row r="80" spans="2:6" ht="15" customHeight="1" x14ac:dyDescent="0.25">
      <c r="B80" s="151" t="s">
        <v>67</v>
      </c>
      <c r="C80" s="151"/>
      <c r="D80" s="151"/>
      <c r="E80" s="151"/>
      <c r="F80" s="151"/>
    </row>
    <row r="81" spans="2:15" ht="13.8" x14ac:dyDescent="0.25">
      <c r="B81" s="149" t="s">
        <v>81</v>
      </c>
      <c r="C81" s="149"/>
      <c r="D81" s="149"/>
      <c r="E81" s="149"/>
      <c r="F81" s="149"/>
    </row>
    <row r="82" spans="2:15" ht="13.8" x14ac:dyDescent="0.25">
      <c r="B82" s="149" t="s">
        <v>66</v>
      </c>
      <c r="C82" s="149"/>
      <c r="D82" s="149"/>
      <c r="E82" s="149"/>
      <c r="F82" s="149"/>
      <c r="G82" s="23"/>
    </row>
    <row r="83" spans="2:15" ht="13.8" x14ac:dyDescent="0.25">
      <c r="C83" s="24"/>
    </row>
    <row r="84" spans="2:15" ht="13.8" x14ac:dyDescent="0.25">
      <c r="B84" s="1" t="str">
        <f>PO!B35</f>
        <v>São Sebastião do Oeste/MG, 13 de junho de 2025.</v>
      </c>
      <c r="C84" s="24"/>
    </row>
    <row r="85" spans="2:15" ht="13.8" x14ac:dyDescent="0.25"/>
    <row r="86" spans="2:15" ht="13.8" x14ac:dyDescent="0.25"/>
    <row r="87" spans="2:15" ht="13.8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spans="2:15" ht="13.8" x14ac:dyDescent="0.25">
      <c r="C88" s="17"/>
      <c r="D88" s="17"/>
      <c r="E88" s="17"/>
      <c r="F88" s="17"/>
      <c r="G88" s="17"/>
      <c r="H88" s="42"/>
      <c r="I88" s="42"/>
      <c r="J88" s="42"/>
      <c r="K88" s="42"/>
      <c r="L88" s="42"/>
      <c r="M88" s="42"/>
      <c r="N88" s="42"/>
      <c r="O88" s="42"/>
    </row>
    <row r="89" spans="2:15" ht="13.8" x14ac:dyDescent="0.25">
      <c r="C89" s="75" t="s">
        <v>154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spans="2:15" ht="14.4" thickBot="1" x14ac:dyDescent="0.3">
      <c r="C90" s="76" t="s">
        <v>155</v>
      </c>
      <c r="D90" s="17"/>
      <c r="E90" s="17"/>
      <c r="F90" s="17"/>
      <c r="G90" s="17"/>
      <c r="H90" s="20"/>
      <c r="I90" s="20"/>
      <c r="J90" s="20"/>
      <c r="K90" s="20"/>
      <c r="L90" s="20"/>
      <c r="M90" s="20"/>
      <c r="N90" s="20"/>
      <c r="O90" s="20"/>
    </row>
    <row r="91" spans="2:15" ht="13.8" x14ac:dyDescent="0.25"/>
    <row r="92" spans="2:15" ht="13.95" customHeight="1" x14ac:dyDescent="0.25"/>
  </sheetData>
  <mergeCells count="36">
    <mergeCell ref="B30:E30"/>
    <mergeCell ref="B5:F5"/>
    <mergeCell ref="B6:F6"/>
    <mergeCell ref="B7:F7"/>
    <mergeCell ref="B13:F13"/>
    <mergeCell ref="B14:F14"/>
    <mergeCell ref="C18:E18"/>
    <mergeCell ref="B19:E20"/>
    <mergeCell ref="B26:F26"/>
    <mergeCell ref="C27:E27"/>
    <mergeCell ref="C28:E28"/>
    <mergeCell ref="C29:E29"/>
    <mergeCell ref="C70:E70"/>
    <mergeCell ref="B31:F31"/>
    <mergeCell ref="B40:F40"/>
    <mergeCell ref="B41:F41"/>
    <mergeCell ref="B49:E49"/>
    <mergeCell ref="B50:F50"/>
    <mergeCell ref="B53:E53"/>
    <mergeCell ref="B54:F54"/>
    <mergeCell ref="B59:E59"/>
    <mergeCell ref="B60:F60"/>
    <mergeCell ref="B63:F63"/>
    <mergeCell ref="B69:E69"/>
    <mergeCell ref="B82:F82"/>
    <mergeCell ref="C71:E71"/>
    <mergeCell ref="C72:E72"/>
    <mergeCell ref="C73:E73"/>
    <mergeCell ref="C74:E74"/>
    <mergeCell ref="C75:E75"/>
    <mergeCell ref="B76:E76"/>
    <mergeCell ref="C77:E77"/>
    <mergeCell ref="B78:E78"/>
    <mergeCell ref="B79:E79"/>
    <mergeCell ref="B80:F80"/>
    <mergeCell ref="B81:F8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rstPageNumber="0" fitToWidth="0" fitToHeight="0" orientation="portrait" r:id="rId1"/>
  <headerFooter>
    <oddHeader>&amp;L&amp;G&amp;C&amp;"Arial,Negrito"&amp;20&amp;G</oddHeader>
    <oddFooter xml:space="preserve">&amp;CPraça Padre Altamiro de Faria, 178 – Centro – São Sebastião do Oeste – MG
CEP 35.567-000 – Telefone (37) 3286-1173 – CNPJ 18.308.734/0001-06
E-mail: engenhariaprefsso@gmail.com – Site www.saosebastiaodooeste.mg.gov.br
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E52BB-4A6F-4209-A27D-B85841090315}">
  <dimension ref="B6:F89"/>
  <sheetViews>
    <sheetView topLeftCell="A69" workbookViewId="0">
      <selection activeCell="E93" sqref="E93"/>
    </sheetView>
  </sheetViews>
  <sheetFormatPr defaultRowHeight="13.8" x14ac:dyDescent="0.25"/>
  <cols>
    <col min="2" max="2" width="17.296875" customWidth="1"/>
    <col min="3" max="3" width="54.09765625" bestFit="1" customWidth="1"/>
    <col min="4" max="4" width="10.69921875" bestFit="1" customWidth="1"/>
    <col min="5" max="5" width="11.19921875" bestFit="1" customWidth="1"/>
    <col min="6" max="6" width="15.09765625" bestFit="1" customWidth="1"/>
  </cols>
  <sheetData>
    <row r="6" spans="2:6" x14ac:dyDescent="0.25">
      <c r="B6" s="134" t="s">
        <v>229</v>
      </c>
      <c r="C6" s="135"/>
      <c r="D6" s="135"/>
      <c r="E6" s="135"/>
      <c r="F6" s="136"/>
    </row>
    <row r="7" spans="2:6" x14ac:dyDescent="0.25">
      <c r="B7" s="152" t="s">
        <v>198</v>
      </c>
      <c r="C7" s="152"/>
      <c r="D7" s="152"/>
      <c r="E7" s="152"/>
      <c r="F7" s="152"/>
    </row>
    <row r="8" spans="2:6" x14ac:dyDescent="0.25">
      <c r="B8" s="140" t="s">
        <v>4</v>
      </c>
      <c r="C8" s="140"/>
      <c r="D8" s="140"/>
      <c r="E8" s="140"/>
      <c r="F8" s="140"/>
    </row>
    <row r="9" spans="2:6" x14ac:dyDescent="0.25">
      <c r="B9" s="25">
        <v>1</v>
      </c>
      <c r="C9" s="26" t="s">
        <v>5</v>
      </c>
      <c r="D9" s="26" t="s">
        <v>6</v>
      </c>
      <c r="E9" s="26" t="s">
        <v>7</v>
      </c>
      <c r="F9" s="27" t="s">
        <v>8</v>
      </c>
    </row>
    <row r="10" spans="2:6" x14ac:dyDescent="0.25">
      <c r="B10" s="29" t="s">
        <v>0</v>
      </c>
      <c r="C10" s="30" t="s">
        <v>9</v>
      </c>
      <c r="D10" s="30"/>
      <c r="E10" s="30"/>
      <c r="F10" s="34">
        <v>1684.57</v>
      </c>
    </row>
    <row r="11" spans="2:6" x14ac:dyDescent="0.25">
      <c r="B11" s="29"/>
      <c r="C11" s="30"/>
      <c r="D11" s="33"/>
      <c r="E11" s="34"/>
      <c r="F11" s="34"/>
    </row>
    <row r="12" spans="2:6" x14ac:dyDescent="0.25">
      <c r="B12" s="26"/>
      <c r="C12" s="26" t="s">
        <v>14</v>
      </c>
      <c r="D12" s="26"/>
      <c r="E12" s="26"/>
      <c r="F12" s="35">
        <f>SUM(F10:F10)</f>
        <v>1684.57</v>
      </c>
    </row>
    <row r="13" spans="2:6" x14ac:dyDescent="0.25">
      <c r="B13" s="140" t="s">
        <v>91</v>
      </c>
      <c r="C13" s="140"/>
      <c r="D13" s="140"/>
      <c r="E13" s="140"/>
      <c r="F13" s="140"/>
    </row>
    <row r="14" spans="2:6" x14ac:dyDescent="0.25">
      <c r="B14" s="141" t="s">
        <v>15</v>
      </c>
      <c r="C14" s="141"/>
      <c r="D14" s="141"/>
      <c r="E14" s="141"/>
      <c r="F14" s="141"/>
    </row>
    <row r="15" spans="2:6" x14ac:dyDescent="0.25">
      <c r="B15" s="36">
        <v>42737</v>
      </c>
      <c r="C15" s="43" t="s">
        <v>16</v>
      </c>
      <c r="D15" s="26"/>
      <c r="E15" s="25" t="s">
        <v>6</v>
      </c>
      <c r="F15" s="27" t="s">
        <v>8</v>
      </c>
    </row>
    <row r="16" spans="2:6" x14ac:dyDescent="0.25">
      <c r="B16" s="29" t="s">
        <v>0</v>
      </c>
      <c r="C16" s="30" t="s">
        <v>17</v>
      </c>
      <c r="D16" s="30"/>
      <c r="E16" s="37">
        <v>8.3299999999999999E-2</v>
      </c>
      <c r="F16" s="34">
        <f>E16*F12</f>
        <v>140.324681</v>
      </c>
    </row>
    <row r="17" spans="2:6" x14ac:dyDescent="0.25">
      <c r="B17" s="29" t="s">
        <v>1</v>
      </c>
      <c r="C17" s="30" t="s">
        <v>18</v>
      </c>
      <c r="D17" s="30"/>
      <c r="E17" s="37">
        <v>2.7799999999999998E-2</v>
      </c>
      <c r="F17" s="34">
        <f>E17*F12</f>
        <v>46.831045999999994</v>
      </c>
    </row>
    <row r="18" spans="2:6" x14ac:dyDescent="0.25">
      <c r="B18" s="26"/>
      <c r="C18" s="142" t="s">
        <v>19</v>
      </c>
      <c r="D18" s="142"/>
      <c r="E18" s="142"/>
      <c r="F18" s="35">
        <f>SUM(F16:F17)</f>
        <v>187.15572699999998</v>
      </c>
    </row>
    <row r="19" spans="2:6" x14ac:dyDescent="0.25">
      <c r="B19" s="141" t="s">
        <v>20</v>
      </c>
      <c r="C19" s="141"/>
      <c r="D19" s="141"/>
      <c r="E19" s="141"/>
      <c r="F19" s="44" t="s">
        <v>21</v>
      </c>
    </row>
    <row r="20" spans="2:6" x14ac:dyDescent="0.25">
      <c r="B20" s="141"/>
      <c r="C20" s="141"/>
      <c r="D20" s="141"/>
      <c r="E20" s="141"/>
      <c r="F20" s="27">
        <f>F12</f>
        <v>1684.57</v>
      </c>
    </row>
    <row r="21" spans="2:6" x14ac:dyDescent="0.25">
      <c r="B21" s="36">
        <v>42768</v>
      </c>
      <c r="C21" s="26" t="s">
        <v>22</v>
      </c>
      <c r="D21" s="26"/>
      <c r="E21" s="25" t="s">
        <v>6</v>
      </c>
      <c r="F21" s="27" t="s">
        <v>8</v>
      </c>
    </row>
    <row r="22" spans="2:6" x14ac:dyDescent="0.25">
      <c r="B22" s="29" t="s">
        <v>0</v>
      </c>
      <c r="C22" s="30" t="s">
        <v>23</v>
      </c>
      <c r="D22" s="30"/>
      <c r="E22" s="37">
        <v>0.2</v>
      </c>
      <c r="F22" s="34">
        <f>$F$20*E22</f>
        <v>336.91399999999999</v>
      </c>
    </row>
    <row r="23" spans="2:6" x14ac:dyDescent="0.25">
      <c r="B23" s="29" t="s">
        <v>2</v>
      </c>
      <c r="C23" s="30" t="s">
        <v>59</v>
      </c>
      <c r="D23" s="30"/>
      <c r="E23" s="33">
        <v>0.03</v>
      </c>
      <c r="F23" s="34">
        <f>$F$20*E23</f>
        <v>50.537099999999995</v>
      </c>
    </row>
    <row r="24" spans="2:6" x14ac:dyDescent="0.25">
      <c r="B24" s="29" t="s">
        <v>13</v>
      </c>
      <c r="C24" s="30" t="s">
        <v>24</v>
      </c>
      <c r="D24" s="30"/>
      <c r="E24" s="37">
        <v>0.08</v>
      </c>
      <c r="F24" s="34">
        <f>$F$20*E24</f>
        <v>134.76560000000001</v>
      </c>
    </row>
    <row r="25" spans="2:6" x14ac:dyDescent="0.25">
      <c r="B25" s="26"/>
      <c r="C25" s="26" t="s">
        <v>19</v>
      </c>
      <c r="D25" s="26"/>
      <c r="E25" s="38">
        <f>SUM(E22:E24)</f>
        <v>0.31</v>
      </c>
      <c r="F25" s="35">
        <f>SUM(F22:F24)</f>
        <v>522.21669999999995</v>
      </c>
    </row>
    <row r="26" spans="2:6" x14ac:dyDescent="0.25">
      <c r="B26" s="133" t="s">
        <v>25</v>
      </c>
      <c r="C26" s="133"/>
      <c r="D26" s="133"/>
      <c r="E26" s="133"/>
      <c r="F26" s="133"/>
    </row>
    <row r="27" spans="2:6" x14ac:dyDescent="0.25">
      <c r="B27" s="45">
        <v>2</v>
      </c>
      <c r="C27" s="143" t="s">
        <v>26</v>
      </c>
      <c r="D27" s="143"/>
      <c r="E27" s="143"/>
      <c r="F27" s="46" t="s">
        <v>27</v>
      </c>
    </row>
    <row r="28" spans="2:6" x14ac:dyDescent="0.25">
      <c r="B28" s="47">
        <v>42737</v>
      </c>
      <c r="C28" s="144" t="str">
        <f>C15</f>
        <v>13º Salário, Férias e Adicional de Férias</v>
      </c>
      <c r="D28" s="144"/>
      <c r="E28" s="144"/>
      <c r="F28" s="48">
        <f>F18</f>
        <v>187.15572699999998</v>
      </c>
    </row>
    <row r="29" spans="2:6" x14ac:dyDescent="0.25">
      <c r="B29" s="47">
        <v>42768</v>
      </c>
      <c r="C29" s="144" t="str">
        <f>C21</f>
        <v>GPS, FGTS e outras contribuições</v>
      </c>
      <c r="D29" s="144"/>
      <c r="E29" s="144"/>
      <c r="F29" s="48">
        <f>F25</f>
        <v>522.21669999999995</v>
      </c>
    </row>
    <row r="30" spans="2:6" x14ac:dyDescent="0.25">
      <c r="B30" s="133" t="s">
        <v>19</v>
      </c>
      <c r="C30" s="133"/>
      <c r="D30" s="133"/>
      <c r="E30" s="133"/>
      <c r="F30" s="49">
        <f>SUM(F28:F29)</f>
        <v>709.3724269999999</v>
      </c>
    </row>
    <row r="31" spans="2:6" x14ac:dyDescent="0.25">
      <c r="B31" s="140" t="s">
        <v>28</v>
      </c>
      <c r="C31" s="140"/>
      <c r="D31" s="140"/>
      <c r="E31" s="140"/>
      <c r="F31" s="140"/>
    </row>
    <row r="32" spans="2:6" x14ac:dyDescent="0.25">
      <c r="B32" s="25">
        <v>3</v>
      </c>
      <c r="C32" s="26" t="s">
        <v>29</v>
      </c>
      <c r="D32" s="26"/>
      <c r="E32" s="26" t="s">
        <v>6</v>
      </c>
      <c r="F32" s="27" t="s">
        <v>8</v>
      </c>
    </row>
    <row r="33" spans="2:6" x14ac:dyDescent="0.25">
      <c r="B33" s="29" t="s">
        <v>0</v>
      </c>
      <c r="C33" s="30" t="s">
        <v>30</v>
      </c>
      <c r="D33" s="30"/>
      <c r="E33" s="39">
        <v>4.1999999999999997E-3</v>
      </c>
      <c r="F33" s="34">
        <f>$F$12*E33</f>
        <v>7.0751939999999989</v>
      </c>
    </row>
    <row r="34" spans="2:6" x14ac:dyDescent="0.25">
      <c r="B34" s="29" t="s">
        <v>1</v>
      </c>
      <c r="C34" s="30" t="s">
        <v>31</v>
      </c>
      <c r="D34" s="30"/>
      <c r="E34" s="39">
        <f>0.08*E33</f>
        <v>3.3599999999999998E-4</v>
      </c>
      <c r="F34" s="22">
        <f>F12*E34</f>
        <v>0.56601551999999999</v>
      </c>
    </row>
    <row r="35" spans="2:6" x14ac:dyDescent="0.25">
      <c r="B35" s="29" t="s">
        <v>2</v>
      </c>
      <c r="C35" s="50" t="s">
        <v>32</v>
      </c>
      <c r="D35" s="30"/>
      <c r="E35" s="39">
        <f>E33+(0.5*E33)*8%*E33</f>
        <v>4.2007056000000001E-3</v>
      </c>
      <c r="F35" s="34">
        <f>F12*E35</f>
        <v>7.0763826325919998</v>
      </c>
    </row>
    <row r="36" spans="2:6" x14ac:dyDescent="0.25">
      <c r="B36" s="29" t="s">
        <v>3</v>
      </c>
      <c r="C36" s="50" t="s">
        <v>33</v>
      </c>
      <c r="D36" s="30"/>
      <c r="E36" s="39">
        <v>1.9400000000000001E-2</v>
      </c>
      <c r="F36" s="34">
        <f>($F$12)*E36</f>
        <v>32.680658000000001</v>
      </c>
    </row>
    <row r="37" spans="2:6" ht="27.6" x14ac:dyDescent="0.25">
      <c r="B37" s="29" t="s">
        <v>10</v>
      </c>
      <c r="C37" s="50" t="s">
        <v>34</v>
      </c>
      <c r="D37" s="30"/>
      <c r="E37" s="39">
        <f>E25*E36</f>
        <v>6.0140000000000002E-3</v>
      </c>
      <c r="F37" s="34">
        <f>F12*E37</f>
        <v>10.131003980000001</v>
      </c>
    </row>
    <row r="38" spans="2:6" x14ac:dyDescent="0.25">
      <c r="B38" s="29" t="s">
        <v>11</v>
      </c>
      <c r="C38" s="50" t="s">
        <v>32</v>
      </c>
      <c r="D38" s="30"/>
      <c r="E38" s="39">
        <v>0.5</v>
      </c>
      <c r="F38" s="34">
        <f>E38*F37</f>
        <v>5.0655019900000005</v>
      </c>
    </row>
    <row r="39" spans="2:6" x14ac:dyDescent="0.25">
      <c r="B39" s="26"/>
      <c r="C39" s="26" t="s">
        <v>19</v>
      </c>
      <c r="D39" s="26"/>
      <c r="E39" s="40"/>
      <c r="F39" s="35">
        <f>SUM(F33:F38)</f>
        <v>62.594756122592003</v>
      </c>
    </row>
    <row r="40" spans="2:6" x14ac:dyDescent="0.25">
      <c r="B40" s="140" t="s">
        <v>89</v>
      </c>
      <c r="C40" s="140"/>
      <c r="D40" s="140"/>
      <c r="E40" s="140"/>
      <c r="F40" s="140"/>
    </row>
    <row r="41" spans="2:6" x14ac:dyDescent="0.25">
      <c r="B41" s="141" t="s">
        <v>35</v>
      </c>
      <c r="C41" s="141"/>
      <c r="D41" s="141"/>
      <c r="E41" s="141"/>
      <c r="F41" s="141"/>
    </row>
    <row r="42" spans="2:6" x14ac:dyDescent="0.25">
      <c r="B42" s="51">
        <v>42739</v>
      </c>
      <c r="C42" s="52" t="s">
        <v>36</v>
      </c>
      <c r="D42" s="52"/>
      <c r="E42" s="52" t="s">
        <v>6</v>
      </c>
      <c r="F42" s="52" t="s">
        <v>27</v>
      </c>
    </row>
    <row r="43" spans="2:6" x14ac:dyDescent="0.25">
      <c r="B43" s="56" t="s">
        <v>0</v>
      </c>
      <c r="C43" s="53" t="s">
        <v>37</v>
      </c>
      <c r="D43" s="53"/>
      <c r="E43" s="54">
        <v>9.0899999999999995E-2</v>
      </c>
      <c r="F43" s="22">
        <f>$F$12*E43</f>
        <v>153.12741299999999</v>
      </c>
    </row>
    <row r="44" spans="2:6" x14ac:dyDescent="0.25">
      <c r="B44" s="56" t="s">
        <v>1</v>
      </c>
      <c r="C44" s="53" t="s">
        <v>36</v>
      </c>
      <c r="D44" s="53"/>
      <c r="E44" s="54">
        <v>1.66E-2</v>
      </c>
      <c r="F44" s="22">
        <f>$F$12*E44</f>
        <v>27.963861999999999</v>
      </c>
    </row>
    <row r="45" spans="2:6" x14ac:dyDescent="0.25">
      <c r="B45" s="56" t="s">
        <v>2</v>
      </c>
      <c r="C45" s="53" t="s">
        <v>38</v>
      </c>
      <c r="D45" s="53"/>
      <c r="E45" s="54">
        <v>2.0000000000000001E-4</v>
      </c>
      <c r="F45" s="22">
        <f>$F$12*E45</f>
        <v>0.33691399999999999</v>
      </c>
    </row>
    <row r="46" spans="2:6" x14ac:dyDescent="0.25">
      <c r="B46" s="56" t="s">
        <v>3</v>
      </c>
      <c r="C46" s="53" t="s">
        <v>39</v>
      </c>
      <c r="D46" s="53"/>
      <c r="E46" s="54">
        <v>2.9999999999999997E-4</v>
      </c>
      <c r="F46" s="22">
        <f>$F$12*E46</f>
        <v>0.5053709999999999</v>
      </c>
    </row>
    <row r="47" spans="2:6" x14ac:dyDescent="0.25">
      <c r="B47" s="56" t="s">
        <v>10</v>
      </c>
      <c r="C47" s="53" t="s">
        <v>40</v>
      </c>
      <c r="D47" s="53"/>
      <c r="E47" s="54">
        <v>2.9999999999999997E-4</v>
      </c>
      <c r="F47" s="22">
        <f>$F$12*E47</f>
        <v>0.5053709999999999</v>
      </c>
    </row>
    <row r="48" spans="2:6" x14ac:dyDescent="0.25">
      <c r="B48" s="56" t="s">
        <v>11</v>
      </c>
      <c r="C48" s="53" t="s">
        <v>12</v>
      </c>
      <c r="D48" s="53"/>
      <c r="E48" s="53"/>
      <c r="F48" s="22">
        <f t="shared" ref="F48" si="0">$F$12*E48</f>
        <v>0</v>
      </c>
    </row>
    <row r="49" spans="2:6" x14ac:dyDescent="0.25">
      <c r="B49" s="146" t="s">
        <v>19</v>
      </c>
      <c r="C49" s="146"/>
      <c r="D49" s="146"/>
      <c r="E49" s="146"/>
      <c r="F49" s="55">
        <f>SUM(F43:F48)</f>
        <v>182.438931</v>
      </c>
    </row>
    <row r="50" spans="2:6" x14ac:dyDescent="0.25">
      <c r="B50" s="133" t="s">
        <v>41</v>
      </c>
      <c r="C50" s="133"/>
      <c r="D50" s="133"/>
      <c r="E50" s="133"/>
      <c r="F50" s="133"/>
    </row>
    <row r="51" spans="2:6" x14ac:dyDescent="0.25">
      <c r="B51" s="56">
        <v>4</v>
      </c>
      <c r="C51" s="56" t="s">
        <v>42</v>
      </c>
      <c r="D51" s="56"/>
      <c r="E51" s="56"/>
      <c r="F51" s="57" t="s">
        <v>27</v>
      </c>
    </row>
    <row r="52" spans="2:6" x14ac:dyDescent="0.25">
      <c r="B52" s="58">
        <v>42739</v>
      </c>
      <c r="C52" s="56" t="str">
        <f>C42</f>
        <v>Ausências Legais</v>
      </c>
      <c r="D52" s="56"/>
      <c r="E52" s="56"/>
      <c r="F52" s="59">
        <f>F49</f>
        <v>182.438931</v>
      </c>
    </row>
    <row r="53" spans="2:6" x14ac:dyDescent="0.25">
      <c r="B53" s="141" t="s">
        <v>43</v>
      </c>
      <c r="C53" s="141"/>
      <c r="D53" s="141"/>
      <c r="E53" s="141"/>
      <c r="F53" s="60">
        <f>SUM(F52:F52)</f>
        <v>182.438931</v>
      </c>
    </row>
    <row r="54" spans="2:6" x14ac:dyDescent="0.25">
      <c r="B54" s="147" t="s">
        <v>90</v>
      </c>
      <c r="C54" s="148"/>
      <c r="D54" s="148"/>
      <c r="E54" s="148"/>
      <c r="F54" s="148"/>
    </row>
    <row r="55" spans="2:6" x14ac:dyDescent="0.25">
      <c r="B55" s="25">
        <v>5</v>
      </c>
      <c r="C55" s="25"/>
      <c r="D55" s="25"/>
      <c r="E55" s="25"/>
      <c r="F55" s="27" t="s">
        <v>8</v>
      </c>
    </row>
    <row r="56" spans="2:6" x14ac:dyDescent="0.25">
      <c r="B56" s="29" t="s">
        <v>0</v>
      </c>
      <c r="C56" s="29" t="s">
        <v>44</v>
      </c>
      <c r="D56" s="29"/>
      <c r="E56" s="37"/>
      <c r="F56" s="63">
        <v>155.19999999999999</v>
      </c>
    </row>
    <row r="57" spans="2:6" x14ac:dyDescent="0.25">
      <c r="B57" s="29" t="s">
        <v>1</v>
      </c>
      <c r="C57" s="29" t="s">
        <v>45</v>
      </c>
      <c r="D57" s="29"/>
      <c r="E57" s="37"/>
      <c r="F57" s="63">
        <v>163.37</v>
      </c>
    </row>
    <row r="58" spans="2:6" x14ac:dyDescent="0.25">
      <c r="B58" s="70" t="s">
        <v>2</v>
      </c>
      <c r="C58" s="70" t="s">
        <v>116</v>
      </c>
      <c r="D58" s="70"/>
      <c r="E58" s="71"/>
      <c r="F58" s="72">
        <f>29.15*22</f>
        <v>641.29999999999995</v>
      </c>
    </row>
    <row r="59" spans="2:6" x14ac:dyDescent="0.25">
      <c r="B59" s="142" t="s">
        <v>19</v>
      </c>
      <c r="C59" s="142"/>
      <c r="D59" s="142"/>
      <c r="E59" s="142"/>
      <c r="F59" s="62">
        <f>SUM(F56:F58)</f>
        <v>959.86999999999989</v>
      </c>
    </row>
    <row r="60" spans="2:6" x14ac:dyDescent="0.25">
      <c r="B60" s="156" t="s">
        <v>80</v>
      </c>
      <c r="C60" s="157"/>
      <c r="D60" s="157"/>
      <c r="E60" s="157"/>
      <c r="F60" s="158"/>
    </row>
    <row r="61" spans="2:6" x14ac:dyDescent="0.25">
      <c r="B61" s="25">
        <v>6</v>
      </c>
      <c r="C61" s="25" t="s">
        <v>61</v>
      </c>
      <c r="D61" s="25" t="s">
        <v>62</v>
      </c>
      <c r="E61" s="25" t="s">
        <v>69</v>
      </c>
      <c r="F61" s="27" t="s">
        <v>84</v>
      </c>
    </row>
    <row r="62" spans="2:6" x14ac:dyDescent="0.25">
      <c r="B62" s="29" t="s">
        <v>108</v>
      </c>
      <c r="C62" s="29" t="s">
        <v>107</v>
      </c>
      <c r="D62" s="29">
        <v>12</v>
      </c>
      <c r="E62" s="63">
        <v>60.15</v>
      </c>
      <c r="F62" s="62">
        <f>E62*D62</f>
        <v>721.8</v>
      </c>
    </row>
    <row r="63" spans="2:6" x14ac:dyDescent="0.25">
      <c r="B63" s="148" t="s">
        <v>60</v>
      </c>
      <c r="C63" s="148"/>
      <c r="D63" s="148"/>
      <c r="E63" s="148"/>
      <c r="F63" s="148"/>
    </row>
    <row r="64" spans="2:6" x14ac:dyDescent="0.25">
      <c r="B64" s="25">
        <v>7</v>
      </c>
      <c r="C64" s="26" t="s">
        <v>46</v>
      </c>
      <c r="D64" s="26" t="s">
        <v>47</v>
      </c>
      <c r="E64" s="25" t="s">
        <v>6</v>
      </c>
      <c r="F64" s="27" t="s">
        <v>8</v>
      </c>
    </row>
    <row r="65" spans="2:6" x14ac:dyDescent="0.25">
      <c r="B65" s="29" t="s">
        <v>0</v>
      </c>
      <c r="C65" s="30" t="s">
        <v>48</v>
      </c>
      <c r="D65" s="35">
        <f>F59+F53+F39+F30+F12+F62</f>
        <v>4320.6461141225918</v>
      </c>
      <c r="E65" s="65">
        <v>7.0000000000000007E-2</v>
      </c>
      <c r="F65" s="34">
        <f>D65*E65</f>
        <v>302.44522798858145</v>
      </c>
    </row>
    <row r="66" spans="2:6" x14ac:dyDescent="0.25">
      <c r="B66" s="29" t="s">
        <v>1</v>
      </c>
      <c r="C66" s="30" t="s">
        <v>49</v>
      </c>
      <c r="D66" s="35">
        <f>D65+F65</f>
        <v>4623.0913421111736</v>
      </c>
      <c r="E66" s="66">
        <v>0.17</v>
      </c>
      <c r="F66" s="34">
        <f>D66*E66</f>
        <v>785.92552815889962</v>
      </c>
    </row>
    <row r="67" spans="2:6" x14ac:dyDescent="0.25">
      <c r="B67" s="29" t="s">
        <v>2</v>
      </c>
      <c r="C67" s="30" t="s">
        <v>50</v>
      </c>
      <c r="D67" s="34">
        <f>ROUND((F76+F65+F66)/(1-E67),2)</f>
        <v>6146.61</v>
      </c>
      <c r="E67" s="65">
        <v>0.12</v>
      </c>
      <c r="F67" s="34">
        <f>D67*E67</f>
        <v>737.59319999999991</v>
      </c>
    </row>
    <row r="68" spans="2:6" x14ac:dyDescent="0.25">
      <c r="B68" s="26"/>
      <c r="C68" s="26" t="s">
        <v>19</v>
      </c>
      <c r="D68" s="26"/>
      <c r="E68" s="38"/>
      <c r="F68" s="35">
        <f>SUM(F65:F67)</f>
        <v>1825.963956147481</v>
      </c>
    </row>
    <row r="69" spans="2:6" x14ac:dyDescent="0.25">
      <c r="B69" s="141" t="s">
        <v>51</v>
      </c>
      <c r="C69" s="141"/>
      <c r="D69" s="141"/>
      <c r="E69" s="141"/>
      <c r="F69" s="27" t="s">
        <v>8</v>
      </c>
    </row>
    <row r="70" spans="2:6" x14ac:dyDescent="0.25">
      <c r="B70" s="25" t="s">
        <v>0</v>
      </c>
      <c r="C70" s="145" t="s">
        <v>52</v>
      </c>
      <c r="D70" s="145"/>
      <c r="E70" s="145"/>
      <c r="F70" s="22">
        <f>F12</f>
        <v>1684.57</v>
      </c>
    </row>
    <row r="71" spans="2:6" x14ac:dyDescent="0.25">
      <c r="B71" s="29" t="s">
        <v>1</v>
      </c>
      <c r="C71" s="150" t="s">
        <v>53</v>
      </c>
      <c r="D71" s="150"/>
      <c r="E71" s="150"/>
      <c r="F71" s="34">
        <f>F30</f>
        <v>709.3724269999999</v>
      </c>
    </row>
    <row r="72" spans="2:6" x14ac:dyDescent="0.25">
      <c r="B72" s="29" t="s">
        <v>2</v>
      </c>
      <c r="C72" s="150" t="s">
        <v>54</v>
      </c>
      <c r="D72" s="150"/>
      <c r="E72" s="150"/>
      <c r="F72" s="34">
        <f>F39</f>
        <v>62.594756122592003</v>
      </c>
    </row>
    <row r="73" spans="2:6" x14ac:dyDescent="0.25">
      <c r="B73" s="29" t="s">
        <v>3</v>
      </c>
      <c r="C73" s="150" t="s">
        <v>55</v>
      </c>
      <c r="D73" s="150"/>
      <c r="E73" s="150"/>
      <c r="F73" s="34">
        <f>F53</f>
        <v>182.438931</v>
      </c>
    </row>
    <row r="74" spans="2:6" x14ac:dyDescent="0.25">
      <c r="B74" s="29" t="s">
        <v>10</v>
      </c>
      <c r="C74" s="150" t="s">
        <v>56</v>
      </c>
      <c r="D74" s="150"/>
      <c r="E74" s="150"/>
      <c r="F74" s="34">
        <f>F59</f>
        <v>959.86999999999989</v>
      </c>
    </row>
    <row r="75" spans="2:6" x14ac:dyDescent="0.25">
      <c r="B75" s="29" t="s">
        <v>11</v>
      </c>
      <c r="C75" s="153" t="s">
        <v>95</v>
      </c>
      <c r="D75" s="154"/>
      <c r="E75" s="155"/>
      <c r="F75" s="34">
        <f>F62</f>
        <v>721.8</v>
      </c>
    </row>
    <row r="76" spans="2:6" x14ac:dyDescent="0.25">
      <c r="B76" s="142" t="s">
        <v>57</v>
      </c>
      <c r="C76" s="142"/>
      <c r="D76" s="142"/>
      <c r="E76" s="142"/>
      <c r="F76" s="35">
        <f>SUM(F70:F75)</f>
        <v>4320.6461141225918</v>
      </c>
    </row>
    <row r="77" spans="2:6" x14ac:dyDescent="0.25">
      <c r="B77" s="29" t="s">
        <v>63</v>
      </c>
      <c r="C77" s="150" t="s">
        <v>64</v>
      </c>
      <c r="D77" s="150"/>
      <c r="E77" s="150"/>
      <c r="F77" s="63">
        <f>F68</f>
        <v>1825.963956147481</v>
      </c>
    </row>
    <row r="78" spans="2:6" x14ac:dyDescent="0.25">
      <c r="B78" s="145" t="s">
        <v>58</v>
      </c>
      <c r="C78" s="145"/>
      <c r="D78" s="145"/>
      <c r="E78" s="145"/>
      <c r="F78" s="35">
        <f>F76+F77</f>
        <v>6146.6100702700733</v>
      </c>
    </row>
    <row r="79" spans="2:6" x14ac:dyDescent="0.25">
      <c r="B79" s="145" t="s">
        <v>65</v>
      </c>
      <c r="C79" s="145"/>
      <c r="D79" s="145"/>
      <c r="E79" s="145"/>
      <c r="F79" s="67">
        <f>F78/220</f>
        <v>27.939136683045788</v>
      </c>
    </row>
    <row r="80" spans="2:6" x14ac:dyDescent="0.25">
      <c r="B80" s="151" t="s">
        <v>67</v>
      </c>
      <c r="C80" s="151"/>
      <c r="D80" s="151"/>
      <c r="E80" s="151"/>
      <c r="F80" s="151"/>
    </row>
    <row r="81" spans="2:6" x14ac:dyDescent="0.25">
      <c r="B81" s="149" t="s">
        <v>81</v>
      </c>
      <c r="C81" s="149"/>
      <c r="D81" s="149"/>
      <c r="E81" s="149"/>
      <c r="F81" s="149"/>
    </row>
    <row r="82" spans="2:6" x14ac:dyDescent="0.25">
      <c r="B82" s="149" t="s">
        <v>66</v>
      </c>
      <c r="C82" s="149"/>
      <c r="D82" s="149"/>
      <c r="E82" s="149"/>
      <c r="F82" s="149"/>
    </row>
    <row r="83" spans="2:6" x14ac:dyDescent="0.25">
      <c r="B83" s="1"/>
      <c r="C83" s="24"/>
      <c r="D83" s="1"/>
      <c r="E83" s="1"/>
      <c r="F83" s="1"/>
    </row>
    <row r="84" spans="2:6" x14ac:dyDescent="0.25">
      <c r="B84" s="1" t="str">
        <f>[1]PO!B35</f>
        <v>São Sebastião do Oeste/MG, 13 de junho de 2025.</v>
      </c>
      <c r="C84" s="24"/>
      <c r="D84" s="1"/>
      <c r="E84" s="1"/>
      <c r="F84" s="1"/>
    </row>
    <row r="85" spans="2:6" x14ac:dyDescent="0.25">
      <c r="B85" s="1"/>
      <c r="C85" s="1"/>
      <c r="D85" s="1"/>
      <c r="E85" s="1"/>
      <c r="F85" s="1"/>
    </row>
    <row r="86" spans="2:6" x14ac:dyDescent="0.25">
      <c r="B86" s="1"/>
      <c r="C86" s="1"/>
      <c r="D86" s="1"/>
      <c r="E86" s="1"/>
      <c r="F86" s="1"/>
    </row>
    <row r="87" spans="2:6" x14ac:dyDescent="0.25">
      <c r="B87" s="1"/>
      <c r="C87" s="17"/>
      <c r="D87" s="17"/>
      <c r="E87" s="17"/>
      <c r="F87" s="17"/>
    </row>
    <row r="88" spans="2:6" x14ac:dyDescent="0.25">
      <c r="B88" s="1"/>
      <c r="C88" s="75" t="s">
        <v>154</v>
      </c>
      <c r="D88" s="17"/>
      <c r="E88" s="17"/>
      <c r="F88" s="17"/>
    </row>
    <row r="89" spans="2:6" x14ac:dyDescent="0.25">
      <c r="B89" s="1"/>
      <c r="C89" s="76" t="s">
        <v>155</v>
      </c>
      <c r="D89" s="17"/>
      <c r="E89" s="17"/>
      <c r="F89" s="17"/>
    </row>
  </sheetData>
  <mergeCells count="36">
    <mergeCell ref="B78:E78"/>
    <mergeCell ref="B79:E79"/>
    <mergeCell ref="B80:F80"/>
    <mergeCell ref="B81:F81"/>
    <mergeCell ref="B82:F82"/>
    <mergeCell ref="B63:F63"/>
    <mergeCell ref="B69:E69"/>
    <mergeCell ref="C70:E70"/>
    <mergeCell ref="C71:E71"/>
    <mergeCell ref="C72:E72"/>
    <mergeCell ref="C73:E73"/>
    <mergeCell ref="B30:E30"/>
    <mergeCell ref="B31:F31"/>
    <mergeCell ref="B40:F40"/>
    <mergeCell ref="B41:F41"/>
    <mergeCell ref="B49:E49"/>
    <mergeCell ref="B50:F50"/>
    <mergeCell ref="C74:E74"/>
    <mergeCell ref="C75:E75"/>
    <mergeCell ref="B76:E76"/>
    <mergeCell ref="C77:E77"/>
    <mergeCell ref="B53:E53"/>
    <mergeCell ref="B54:F54"/>
    <mergeCell ref="B59:E59"/>
    <mergeCell ref="B60:F60"/>
    <mergeCell ref="B26:F26"/>
    <mergeCell ref="C27:E27"/>
    <mergeCell ref="C28:E28"/>
    <mergeCell ref="C29:E29"/>
    <mergeCell ref="B14:F14"/>
    <mergeCell ref="C18:E18"/>
    <mergeCell ref="B19:E20"/>
    <mergeCell ref="B6:F6"/>
    <mergeCell ref="B7:F7"/>
    <mergeCell ref="B8:F8"/>
    <mergeCell ref="B13:F1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DE0E9-FF1A-4B99-8F0E-FF29F555736D}">
  <sheetPr codeName="Planilha2">
    <tabColor theme="0"/>
  </sheetPr>
  <dimension ref="A1:AMI91"/>
  <sheetViews>
    <sheetView topLeftCell="A22" zoomScale="70" zoomScaleNormal="70" workbookViewId="0">
      <selection activeCell="C51" sqref="C51"/>
    </sheetView>
  </sheetViews>
  <sheetFormatPr defaultColWidth="0" defaultRowHeight="13.8" zeroHeight="1" x14ac:dyDescent="0.25"/>
  <cols>
    <col min="1" max="1" width="6.19921875" style="1" bestFit="1" customWidth="1"/>
    <col min="2" max="2" width="12.59765625" style="1" customWidth="1"/>
    <col min="3" max="3" width="55.19921875" style="1" bestFit="1" customWidth="1"/>
    <col min="4" max="4" width="11.3984375" style="1" bestFit="1" customWidth="1"/>
    <col min="5" max="5" width="11.59765625" style="1" bestFit="1" customWidth="1"/>
    <col min="6" max="6" width="20.8984375" style="1" customWidth="1"/>
    <col min="7" max="7" width="15.09765625" style="1" customWidth="1"/>
    <col min="8" max="8" width="10.69921875" style="1" hidden="1" customWidth="1"/>
    <col min="9" max="14" width="8.5" style="1" hidden="1" customWidth="1"/>
    <col min="15" max="24" width="7.09765625" style="1" hidden="1" customWidth="1"/>
    <col min="25" max="1023" width="12.8984375" style="1" hidden="1" customWidth="1"/>
    <col min="1024" max="16384" width="9" style="1" hidden="1"/>
  </cols>
  <sheetData>
    <row r="1" spans="2:8" x14ac:dyDescent="0.25"/>
    <row r="2" spans="2:8" x14ac:dyDescent="0.25"/>
    <row r="3" spans="2:8" x14ac:dyDescent="0.25"/>
    <row r="4" spans="2:8" x14ac:dyDescent="0.25"/>
    <row r="5" spans="2:8" ht="71.25" customHeight="1" x14ac:dyDescent="0.25">
      <c r="B5" s="134" t="s">
        <v>180</v>
      </c>
      <c r="C5" s="135"/>
      <c r="D5" s="135"/>
      <c r="E5" s="135"/>
      <c r="F5" s="136"/>
    </row>
    <row r="6" spans="2:8" ht="49.95" customHeight="1" x14ac:dyDescent="0.25">
      <c r="B6" s="137" t="s">
        <v>179</v>
      </c>
      <c r="C6" s="138"/>
      <c r="D6" s="138"/>
      <c r="E6" s="138"/>
      <c r="F6" s="139"/>
    </row>
    <row r="7" spans="2:8" ht="12.75" customHeight="1" x14ac:dyDescent="0.25">
      <c r="B7" s="140" t="s">
        <v>4</v>
      </c>
      <c r="C7" s="140"/>
      <c r="D7" s="140"/>
      <c r="E7" s="140"/>
      <c r="F7" s="140"/>
    </row>
    <row r="8" spans="2:8" ht="12.75" customHeight="1" x14ac:dyDescent="0.25">
      <c r="B8" s="25">
        <v>1</v>
      </c>
      <c r="C8" s="26" t="s">
        <v>5</v>
      </c>
      <c r="D8" s="26" t="s">
        <v>7</v>
      </c>
      <c r="E8" s="25" t="s">
        <v>6</v>
      </c>
      <c r="F8" s="27" t="s">
        <v>8</v>
      </c>
      <c r="G8" s="32"/>
      <c r="H8" s="28"/>
    </row>
    <row r="9" spans="2:8" ht="12.75" customHeight="1" x14ac:dyDescent="0.25">
      <c r="B9" s="29" t="s">
        <v>0</v>
      </c>
      <c r="C9" s="30" t="s">
        <v>9</v>
      </c>
      <c r="D9" s="30"/>
      <c r="E9" s="26"/>
      <c r="F9" s="31">
        <v>2239.33</v>
      </c>
      <c r="G9" s="32"/>
      <c r="H9" s="28"/>
    </row>
    <row r="10" spans="2:8" ht="12.75" customHeight="1" x14ac:dyDescent="0.25">
      <c r="B10" s="29"/>
      <c r="C10" s="30"/>
      <c r="D10" s="33"/>
      <c r="E10" s="34"/>
      <c r="F10" s="31"/>
    </row>
    <row r="11" spans="2:8" ht="12.75" customHeight="1" x14ac:dyDescent="0.25">
      <c r="B11" s="26"/>
      <c r="C11" s="26" t="s">
        <v>14</v>
      </c>
      <c r="D11" s="26"/>
      <c r="E11" s="26"/>
      <c r="F11" s="35">
        <f>F9+F10</f>
        <v>2239.33</v>
      </c>
    </row>
    <row r="12" spans="2:8" ht="12.75" customHeight="1" x14ac:dyDescent="0.25">
      <c r="B12" s="140" t="s">
        <v>91</v>
      </c>
      <c r="C12" s="140"/>
      <c r="D12" s="140"/>
      <c r="E12" s="140"/>
      <c r="F12" s="140"/>
    </row>
    <row r="13" spans="2:8" ht="12.75" customHeight="1" x14ac:dyDescent="0.25">
      <c r="B13" s="141" t="s">
        <v>15</v>
      </c>
      <c r="C13" s="141"/>
      <c r="D13" s="141"/>
      <c r="E13" s="141"/>
      <c r="F13" s="141"/>
    </row>
    <row r="14" spans="2:8" ht="12.75" customHeight="1" x14ac:dyDescent="0.25">
      <c r="B14" s="36">
        <v>42737</v>
      </c>
      <c r="C14" s="43" t="s">
        <v>16</v>
      </c>
      <c r="D14" s="26"/>
      <c r="E14" s="25" t="s">
        <v>6</v>
      </c>
      <c r="F14" s="27" t="s">
        <v>8</v>
      </c>
    </row>
    <row r="15" spans="2:8" ht="12.75" customHeight="1" x14ac:dyDescent="0.25">
      <c r="B15" s="29" t="s">
        <v>0</v>
      </c>
      <c r="C15" s="30" t="s">
        <v>17</v>
      </c>
      <c r="D15" s="30"/>
      <c r="E15" s="37">
        <v>8.3299999999999999E-2</v>
      </c>
      <c r="F15" s="34">
        <f>E15*F11</f>
        <v>186.53618899999998</v>
      </c>
    </row>
    <row r="16" spans="2:8" ht="12.75" customHeight="1" x14ac:dyDescent="0.25">
      <c r="B16" s="29" t="s">
        <v>1</v>
      </c>
      <c r="C16" s="30" t="s">
        <v>18</v>
      </c>
      <c r="D16" s="30"/>
      <c r="E16" s="37">
        <v>2.7799999999999998E-2</v>
      </c>
      <c r="F16" s="34">
        <f>E16*F11</f>
        <v>62.253373999999994</v>
      </c>
    </row>
    <row r="17" spans="2:6" ht="12.75" customHeight="1" x14ac:dyDescent="0.25">
      <c r="B17" s="26"/>
      <c r="C17" s="142" t="s">
        <v>19</v>
      </c>
      <c r="D17" s="142"/>
      <c r="E17" s="142"/>
      <c r="F17" s="35">
        <f>SUM(F15:F16)</f>
        <v>248.78956299999999</v>
      </c>
    </row>
    <row r="18" spans="2:6" ht="12.75" customHeight="1" x14ac:dyDescent="0.25">
      <c r="B18" s="141" t="s">
        <v>20</v>
      </c>
      <c r="C18" s="141"/>
      <c r="D18" s="141"/>
      <c r="E18" s="141"/>
      <c r="F18" s="44" t="s">
        <v>21</v>
      </c>
    </row>
    <row r="19" spans="2:6" ht="12.75" customHeight="1" x14ac:dyDescent="0.25">
      <c r="B19" s="141"/>
      <c r="C19" s="141"/>
      <c r="D19" s="141"/>
      <c r="E19" s="141"/>
      <c r="F19" s="27">
        <f>F11</f>
        <v>2239.33</v>
      </c>
    </row>
    <row r="20" spans="2:6" ht="12.75" customHeight="1" x14ac:dyDescent="0.25">
      <c r="B20" s="36">
        <v>42768</v>
      </c>
      <c r="C20" s="26" t="s">
        <v>22</v>
      </c>
      <c r="D20" s="26"/>
      <c r="E20" s="25" t="s">
        <v>6</v>
      </c>
      <c r="F20" s="27" t="s">
        <v>8</v>
      </c>
    </row>
    <row r="21" spans="2:6" ht="12.75" customHeight="1" x14ac:dyDescent="0.25">
      <c r="B21" s="29" t="s">
        <v>0</v>
      </c>
      <c r="C21" s="30" t="s">
        <v>23</v>
      </c>
      <c r="D21" s="30"/>
      <c r="E21" s="37">
        <v>0.2</v>
      </c>
      <c r="F21" s="34">
        <f>$F$19*E21</f>
        <v>447.86599999999999</v>
      </c>
    </row>
    <row r="22" spans="2:6" ht="12.75" customHeight="1" x14ac:dyDescent="0.25">
      <c r="B22" s="29" t="s">
        <v>2</v>
      </c>
      <c r="C22" s="30" t="s">
        <v>59</v>
      </c>
      <c r="D22" s="30"/>
      <c r="E22" s="33">
        <v>0.03</v>
      </c>
      <c r="F22" s="31">
        <f>$F$19*E22</f>
        <v>67.179899999999989</v>
      </c>
    </row>
    <row r="23" spans="2:6" ht="12.75" customHeight="1" x14ac:dyDescent="0.25">
      <c r="B23" s="29" t="s">
        <v>13</v>
      </c>
      <c r="C23" s="30" t="s">
        <v>24</v>
      </c>
      <c r="D23" s="30"/>
      <c r="E23" s="37">
        <v>0.08</v>
      </c>
      <c r="F23" s="34">
        <f>$F$19*E23</f>
        <v>179.1464</v>
      </c>
    </row>
    <row r="24" spans="2:6" ht="12.75" customHeight="1" x14ac:dyDescent="0.25">
      <c r="B24" s="26"/>
      <c r="C24" s="26" t="s">
        <v>19</v>
      </c>
      <c r="D24" s="26"/>
      <c r="E24" s="38">
        <f>SUM(E21:E23)</f>
        <v>0.31</v>
      </c>
      <c r="F24" s="35">
        <f>SUM(F21:F23)</f>
        <v>694.19229999999993</v>
      </c>
    </row>
    <row r="25" spans="2:6" ht="12.75" customHeight="1" x14ac:dyDescent="0.25">
      <c r="B25" s="133" t="s">
        <v>25</v>
      </c>
      <c r="C25" s="133"/>
      <c r="D25" s="133"/>
      <c r="E25" s="133"/>
      <c r="F25" s="133"/>
    </row>
    <row r="26" spans="2:6" ht="12.75" customHeight="1" x14ac:dyDescent="0.25">
      <c r="B26" s="45">
        <v>2</v>
      </c>
      <c r="C26" s="143" t="s">
        <v>26</v>
      </c>
      <c r="D26" s="143"/>
      <c r="E26" s="143"/>
      <c r="F26" s="46" t="s">
        <v>27</v>
      </c>
    </row>
    <row r="27" spans="2:6" ht="12.75" customHeight="1" x14ac:dyDescent="0.25">
      <c r="B27" s="47">
        <v>42737</v>
      </c>
      <c r="C27" s="144" t="str">
        <f>C14</f>
        <v>13º Salário, Férias e Adicional de Férias</v>
      </c>
      <c r="D27" s="144"/>
      <c r="E27" s="144"/>
      <c r="F27" s="48">
        <f>F17</f>
        <v>248.78956299999999</v>
      </c>
    </row>
    <row r="28" spans="2:6" ht="12.75" customHeight="1" x14ac:dyDescent="0.25">
      <c r="B28" s="47">
        <v>42768</v>
      </c>
      <c r="C28" s="144" t="str">
        <f>C20</f>
        <v>GPS, FGTS e outras contribuições</v>
      </c>
      <c r="D28" s="144"/>
      <c r="E28" s="144"/>
      <c r="F28" s="48">
        <f>F24</f>
        <v>694.19229999999993</v>
      </c>
    </row>
    <row r="29" spans="2:6" ht="12.75" customHeight="1" x14ac:dyDescent="0.25">
      <c r="B29" s="133" t="s">
        <v>19</v>
      </c>
      <c r="C29" s="133"/>
      <c r="D29" s="133"/>
      <c r="E29" s="133"/>
      <c r="F29" s="49">
        <f>SUM(F27:F28)</f>
        <v>942.98186299999998</v>
      </c>
    </row>
    <row r="30" spans="2:6" ht="12.75" customHeight="1" x14ac:dyDescent="0.25">
      <c r="B30" s="140" t="s">
        <v>28</v>
      </c>
      <c r="C30" s="140"/>
      <c r="D30" s="140"/>
      <c r="E30" s="140"/>
      <c r="F30" s="140"/>
    </row>
    <row r="31" spans="2:6" ht="19.5" customHeight="1" x14ac:dyDescent="0.25">
      <c r="B31" s="25">
        <v>3</v>
      </c>
      <c r="C31" s="26" t="s">
        <v>29</v>
      </c>
      <c r="D31" s="26"/>
      <c r="E31" s="26" t="s">
        <v>6</v>
      </c>
      <c r="F31" s="27" t="s">
        <v>8</v>
      </c>
    </row>
    <row r="32" spans="2:6" ht="19.5" customHeight="1" x14ac:dyDescent="0.25">
      <c r="B32" s="29" t="s">
        <v>0</v>
      </c>
      <c r="C32" s="30" t="s">
        <v>30</v>
      </c>
      <c r="D32" s="30"/>
      <c r="E32" s="39">
        <v>4.1999999999999997E-3</v>
      </c>
      <c r="F32" s="34">
        <f>$F$11*E32</f>
        <v>9.4051859999999987</v>
      </c>
    </row>
    <row r="33" spans="2:6" ht="24.75" customHeight="1" x14ac:dyDescent="0.25">
      <c r="B33" s="29" t="s">
        <v>1</v>
      </c>
      <c r="C33" s="30" t="s">
        <v>31</v>
      </c>
      <c r="D33" s="30"/>
      <c r="E33" s="39">
        <f>0.08*E32</f>
        <v>3.3599999999999998E-4</v>
      </c>
      <c r="F33" s="22">
        <f>F11*E33</f>
        <v>0.7524148799999999</v>
      </c>
    </row>
    <row r="34" spans="2:6" x14ac:dyDescent="0.25">
      <c r="B34" s="29" t="s">
        <v>2</v>
      </c>
      <c r="C34" s="50" t="s">
        <v>32</v>
      </c>
      <c r="D34" s="30"/>
      <c r="E34" s="39">
        <f>E32+(0.5*E32)*8%*E32</f>
        <v>4.2007056000000001E-3</v>
      </c>
      <c r="F34" s="34">
        <f>F11*E34</f>
        <v>9.4067660712480006</v>
      </c>
    </row>
    <row r="35" spans="2:6" ht="28.5" customHeight="1" x14ac:dyDescent="0.25">
      <c r="B35" s="29" t="s">
        <v>3</v>
      </c>
      <c r="C35" s="50" t="s">
        <v>33</v>
      </c>
      <c r="D35" s="30"/>
      <c r="E35" s="39">
        <v>1.9400000000000001E-2</v>
      </c>
      <c r="F35" s="34">
        <f>($F$11)*E35</f>
        <v>43.443002</v>
      </c>
    </row>
    <row r="36" spans="2:6" ht="27.6" x14ac:dyDescent="0.25">
      <c r="B36" s="29" t="s">
        <v>10</v>
      </c>
      <c r="C36" s="50" t="s">
        <v>34</v>
      </c>
      <c r="D36" s="30"/>
      <c r="E36" s="39">
        <f>E24*E35</f>
        <v>6.0140000000000002E-3</v>
      </c>
      <c r="F36" s="34">
        <f>F11*E36</f>
        <v>13.46733062</v>
      </c>
    </row>
    <row r="37" spans="2:6" x14ac:dyDescent="0.25">
      <c r="B37" s="29" t="s">
        <v>11</v>
      </c>
      <c r="C37" s="50" t="s">
        <v>32</v>
      </c>
      <c r="D37" s="30"/>
      <c r="E37" s="39">
        <v>0.5</v>
      </c>
      <c r="F37" s="34">
        <f>E37*F36</f>
        <v>6.7336653100000001</v>
      </c>
    </row>
    <row r="38" spans="2:6" ht="12.75" customHeight="1" x14ac:dyDescent="0.25">
      <c r="B38" s="26"/>
      <c r="C38" s="26" t="s">
        <v>19</v>
      </c>
      <c r="D38" s="26"/>
      <c r="E38" s="40"/>
      <c r="F38" s="35">
        <f>SUM(F32:F37)</f>
        <v>83.208364881248002</v>
      </c>
    </row>
    <row r="39" spans="2:6" ht="12.75" customHeight="1" x14ac:dyDescent="0.25">
      <c r="B39" s="140" t="s">
        <v>89</v>
      </c>
      <c r="C39" s="140"/>
      <c r="D39" s="140"/>
      <c r="E39" s="140"/>
      <c r="F39" s="140"/>
    </row>
    <row r="40" spans="2:6" ht="12.75" customHeight="1" x14ac:dyDescent="0.25">
      <c r="B40" s="141" t="s">
        <v>35</v>
      </c>
      <c r="C40" s="141"/>
      <c r="D40" s="141"/>
      <c r="E40" s="141"/>
      <c r="F40" s="141"/>
    </row>
    <row r="41" spans="2:6" ht="12.75" customHeight="1" x14ac:dyDescent="0.25">
      <c r="B41" s="51">
        <v>42739</v>
      </c>
      <c r="C41" s="52" t="s">
        <v>36</v>
      </c>
      <c r="D41" s="52"/>
      <c r="E41" s="52" t="s">
        <v>6</v>
      </c>
      <c r="F41" s="52" t="s">
        <v>27</v>
      </c>
    </row>
    <row r="42" spans="2:6" ht="12.75" customHeight="1" x14ac:dyDescent="0.25">
      <c r="B42" s="56" t="s">
        <v>0</v>
      </c>
      <c r="C42" s="53" t="s">
        <v>37</v>
      </c>
      <c r="D42" s="53"/>
      <c r="E42" s="54">
        <v>9.0899999999999995E-2</v>
      </c>
      <c r="F42" s="22">
        <f>$F$11*E42</f>
        <v>203.55509699999999</v>
      </c>
    </row>
    <row r="43" spans="2:6" ht="12.75" customHeight="1" x14ac:dyDescent="0.25">
      <c r="B43" s="56" t="s">
        <v>1</v>
      </c>
      <c r="C43" s="53" t="s">
        <v>36</v>
      </c>
      <c r="D43" s="53"/>
      <c r="E43" s="54">
        <v>1.66E-2</v>
      </c>
      <c r="F43" s="22">
        <f>$F$11*E43</f>
        <v>37.172877999999997</v>
      </c>
    </row>
    <row r="44" spans="2:6" ht="12.75" customHeight="1" x14ac:dyDescent="0.25">
      <c r="B44" s="56" t="s">
        <v>2</v>
      </c>
      <c r="C44" s="53" t="s">
        <v>38</v>
      </c>
      <c r="D44" s="53"/>
      <c r="E44" s="54">
        <v>2.0000000000000001E-4</v>
      </c>
      <c r="F44" s="22">
        <f>$F$11*E44</f>
        <v>0.44786599999999999</v>
      </c>
    </row>
    <row r="45" spans="2:6" ht="12.75" customHeight="1" x14ac:dyDescent="0.25">
      <c r="B45" s="56" t="s">
        <v>3</v>
      </c>
      <c r="C45" s="53" t="s">
        <v>39</v>
      </c>
      <c r="D45" s="53"/>
      <c r="E45" s="54">
        <v>2.9999999999999997E-4</v>
      </c>
      <c r="F45" s="22">
        <f>$F$11*E45</f>
        <v>0.67179899999999992</v>
      </c>
    </row>
    <row r="46" spans="2:6" ht="12.75" customHeight="1" x14ac:dyDescent="0.25">
      <c r="B46" s="56" t="s">
        <v>10</v>
      </c>
      <c r="C46" s="53" t="s">
        <v>40</v>
      </c>
      <c r="D46" s="53"/>
      <c r="E46" s="54">
        <v>2.9999999999999997E-4</v>
      </c>
      <c r="F46" s="22">
        <f>$F$11*E46</f>
        <v>0.67179899999999992</v>
      </c>
    </row>
    <row r="47" spans="2:6" ht="12.75" customHeight="1" x14ac:dyDescent="0.25">
      <c r="B47" s="56" t="s">
        <v>11</v>
      </c>
      <c r="C47" s="53" t="s">
        <v>12</v>
      </c>
      <c r="D47" s="53"/>
      <c r="E47" s="53"/>
      <c r="F47" s="22">
        <f t="shared" ref="F47" si="0">$F$11*E47</f>
        <v>0</v>
      </c>
    </row>
    <row r="48" spans="2:6" ht="12.75" customHeight="1" x14ac:dyDescent="0.25">
      <c r="B48" s="146" t="s">
        <v>19</v>
      </c>
      <c r="C48" s="146"/>
      <c r="D48" s="146"/>
      <c r="E48" s="146"/>
      <c r="F48" s="55">
        <f>SUM(F42:F47)</f>
        <v>242.51943899999998</v>
      </c>
    </row>
    <row r="49" spans="1:7" ht="12.75" customHeight="1" x14ac:dyDescent="0.25">
      <c r="B49" s="133" t="s">
        <v>41</v>
      </c>
      <c r="C49" s="133"/>
      <c r="D49" s="133"/>
      <c r="E49" s="133"/>
      <c r="F49" s="133"/>
    </row>
    <row r="50" spans="1:7" ht="12.75" customHeight="1" x14ac:dyDescent="0.25">
      <c r="B50" s="56">
        <v>4</v>
      </c>
      <c r="C50" s="56" t="s">
        <v>42</v>
      </c>
      <c r="D50" s="56"/>
      <c r="E50" s="56"/>
      <c r="F50" s="57" t="s">
        <v>27</v>
      </c>
    </row>
    <row r="51" spans="1:7" ht="12.75" customHeight="1" x14ac:dyDescent="0.25">
      <c r="B51" s="58">
        <v>42739</v>
      </c>
      <c r="C51" s="56" t="str">
        <f>C41</f>
        <v>Ausências Legais</v>
      </c>
      <c r="D51" s="56"/>
      <c r="E51" s="56"/>
      <c r="F51" s="59">
        <f>F48</f>
        <v>242.51943899999998</v>
      </c>
    </row>
    <row r="52" spans="1:7" ht="12.75" customHeight="1" x14ac:dyDescent="0.25">
      <c r="B52" s="141" t="s">
        <v>43</v>
      </c>
      <c r="C52" s="141"/>
      <c r="D52" s="141"/>
      <c r="E52" s="141"/>
      <c r="F52" s="60">
        <f>SUM(F51:F51)</f>
        <v>242.51943899999998</v>
      </c>
    </row>
    <row r="53" spans="1:7" ht="12.75" customHeight="1" x14ac:dyDescent="0.25">
      <c r="B53" s="147" t="s">
        <v>90</v>
      </c>
      <c r="C53" s="148"/>
      <c r="D53" s="148"/>
      <c r="E53" s="148"/>
      <c r="F53" s="148"/>
    </row>
    <row r="54" spans="1:7" ht="12.75" customHeight="1" x14ac:dyDescent="0.25">
      <c r="B54" s="25">
        <v>5</v>
      </c>
      <c r="C54" s="25"/>
      <c r="D54" s="25"/>
      <c r="E54" s="25"/>
      <c r="F54" s="27" t="s">
        <v>8</v>
      </c>
      <c r="G54" s="41"/>
    </row>
    <row r="55" spans="1:7" ht="12.75" customHeight="1" x14ac:dyDescent="0.25">
      <c r="B55" s="29" t="s">
        <v>0</v>
      </c>
      <c r="C55" s="29" t="s">
        <v>231</v>
      </c>
      <c r="D55" s="29"/>
      <c r="E55" s="37"/>
      <c r="F55" s="61">
        <v>155.19999999999999</v>
      </c>
      <c r="G55" s="41"/>
    </row>
    <row r="56" spans="1:7" ht="12.75" customHeight="1" x14ac:dyDescent="0.25">
      <c r="B56" s="29" t="s">
        <v>1</v>
      </c>
      <c r="C56" s="29" t="s">
        <v>232</v>
      </c>
      <c r="D56" s="29"/>
      <c r="E56" s="37"/>
      <c r="F56" s="61">
        <v>163.37</v>
      </c>
      <c r="G56" s="41"/>
    </row>
    <row r="57" spans="1:7" s="74" customFormat="1" ht="12.75" customHeight="1" x14ac:dyDescent="0.25">
      <c r="B57" s="70" t="s">
        <v>2</v>
      </c>
      <c r="C57" s="70" t="s">
        <v>116</v>
      </c>
      <c r="D57" s="70"/>
      <c r="E57" s="71"/>
      <c r="F57" s="72">
        <f>29.15*22</f>
        <v>641.29999999999995</v>
      </c>
      <c r="G57" s="73"/>
    </row>
    <row r="58" spans="1:7" ht="12.75" customHeight="1" x14ac:dyDescent="0.25">
      <c r="B58" s="142" t="s">
        <v>19</v>
      </c>
      <c r="C58" s="142"/>
      <c r="D58" s="142"/>
      <c r="E58" s="142"/>
      <c r="F58" s="62">
        <f>SUM(F55:F57)</f>
        <v>959.86999999999989</v>
      </c>
      <c r="G58" s="41"/>
    </row>
    <row r="59" spans="1:7" ht="12.75" customHeight="1" x14ac:dyDescent="0.25">
      <c r="B59" s="148" t="s">
        <v>80</v>
      </c>
      <c r="C59" s="148"/>
      <c r="D59" s="148"/>
      <c r="E59" s="148"/>
      <c r="F59" s="148"/>
      <c r="G59" s="41"/>
    </row>
    <row r="60" spans="1:7" ht="12.75" customHeight="1" x14ac:dyDescent="0.25">
      <c r="B60" s="25">
        <v>6</v>
      </c>
      <c r="C60" s="25" t="s">
        <v>61</v>
      </c>
      <c r="D60" s="25" t="s">
        <v>62</v>
      </c>
      <c r="E60" s="25" t="s">
        <v>69</v>
      </c>
      <c r="F60" s="27" t="s">
        <v>84</v>
      </c>
      <c r="G60" s="41"/>
    </row>
    <row r="61" spans="1:7" ht="12.75" customHeight="1" x14ac:dyDescent="0.25">
      <c r="B61" s="29" t="s">
        <v>68</v>
      </c>
      <c r="C61" s="29" t="s">
        <v>109</v>
      </c>
      <c r="D61" s="29">
        <v>12</v>
      </c>
      <c r="E61" s="63">
        <v>131.30000000000001</v>
      </c>
      <c r="F61" s="62">
        <f>E61*D61</f>
        <v>1575.6000000000001</v>
      </c>
      <c r="G61" s="5"/>
    </row>
    <row r="62" spans="1:7" ht="12.75" customHeight="1" x14ac:dyDescent="0.25">
      <c r="A62" s="68"/>
      <c r="B62" s="148" t="s">
        <v>60</v>
      </c>
      <c r="C62" s="148"/>
      <c r="D62" s="148"/>
      <c r="E62" s="148"/>
      <c r="F62" s="148"/>
    </row>
    <row r="63" spans="1:7" ht="12.75" customHeight="1" x14ac:dyDescent="0.25">
      <c r="B63" s="25">
        <v>7</v>
      </c>
      <c r="C63" s="26" t="s">
        <v>46</v>
      </c>
      <c r="D63" s="26" t="s">
        <v>47</v>
      </c>
      <c r="E63" s="25" t="s">
        <v>6</v>
      </c>
      <c r="F63" s="27" t="s">
        <v>8</v>
      </c>
    </row>
    <row r="64" spans="1:7" ht="12.75" customHeight="1" x14ac:dyDescent="0.25">
      <c r="B64" s="29" t="s">
        <v>0</v>
      </c>
      <c r="C64" s="30" t="s">
        <v>48</v>
      </c>
      <c r="D64" s="64">
        <f>F58+F52+F38+F29+F11+F61</f>
        <v>6043.5096668812475</v>
      </c>
      <c r="E64" s="65">
        <v>7.0000000000000007E-2</v>
      </c>
      <c r="F64" s="31">
        <f>D64*E64</f>
        <v>423.04567668168738</v>
      </c>
    </row>
    <row r="65" spans="2:6" ht="12.75" customHeight="1" x14ac:dyDescent="0.25">
      <c r="B65" s="29" t="s">
        <v>1</v>
      </c>
      <c r="C65" s="30" t="s">
        <v>49</v>
      </c>
      <c r="D65" s="64">
        <f>D64+F64</f>
        <v>6466.5553435629354</v>
      </c>
      <c r="E65" s="66">
        <v>0.17</v>
      </c>
      <c r="F65" s="31">
        <f>D65*E65</f>
        <v>1099.3144084056992</v>
      </c>
    </row>
    <row r="66" spans="2:6" ht="12.75" customHeight="1" x14ac:dyDescent="0.25">
      <c r="B66" s="29" t="s">
        <v>2</v>
      </c>
      <c r="C66" s="30" t="s">
        <v>50</v>
      </c>
      <c r="D66" s="31">
        <f>ROUND((F75+F64+F65)/(1-E66),2)</f>
        <v>8597.58</v>
      </c>
      <c r="E66" s="65">
        <v>0.12</v>
      </c>
      <c r="F66" s="31">
        <f>D66*E66</f>
        <v>1031.7095999999999</v>
      </c>
    </row>
    <row r="67" spans="2:6" ht="12.75" customHeight="1" x14ac:dyDescent="0.25">
      <c r="B67" s="26"/>
      <c r="C67" s="26" t="s">
        <v>19</v>
      </c>
      <c r="D67" s="26"/>
      <c r="E67" s="38"/>
      <c r="F67" s="35">
        <f>SUM(F64:F66)</f>
        <v>2554.0696850873865</v>
      </c>
    </row>
    <row r="68" spans="2:6" ht="12.75" customHeight="1" x14ac:dyDescent="0.25">
      <c r="B68" s="141" t="s">
        <v>51</v>
      </c>
      <c r="C68" s="141"/>
      <c r="D68" s="141"/>
      <c r="E68" s="141"/>
      <c r="F68" s="27" t="s">
        <v>8</v>
      </c>
    </row>
    <row r="69" spans="2:6" ht="12.75" customHeight="1" x14ac:dyDescent="0.25">
      <c r="B69" s="25" t="s">
        <v>0</v>
      </c>
      <c r="C69" s="145" t="s">
        <v>52</v>
      </c>
      <c r="D69" s="145"/>
      <c r="E69" s="145"/>
      <c r="F69" s="22">
        <f>F11</f>
        <v>2239.33</v>
      </c>
    </row>
    <row r="70" spans="2:6" ht="12.75" customHeight="1" x14ac:dyDescent="0.25">
      <c r="B70" s="29" t="s">
        <v>1</v>
      </c>
      <c r="C70" s="150" t="s">
        <v>53</v>
      </c>
      <c r="D70" s="150"/>
      <c r="E70" s="150"/>
      <c r="F70" s="34">
        <f>F29</f>
        <v>942.98186299999998</v>
      </c>
    </row>
    <row r="71" spans="2:6" ht="12.75" customHeight="1" x14ac:dyDescent="0.25">
      <c r="B71" s="29" t="s">
        <v>2</v>
      </c>
      <c r="C71" s="150" t="s">
        <v>54</v>
      </c>
      <c r="D71" s="150"/>
      <c r="E71" s="150"/>
      <c r="F71" s="34">
        <f>F38</f>
        <v>83.208364881248002</v>
      </c>
    </row>
    <row r="72" spans="2:6" ht="12.75" customHeight="1" x14ac:dyDescent="0.25">
      <c r="B72" s="29" t="s">
        <v>3</v>
      </c>
      <c r="C72" s="150" t="s">
        <v>55</v>
      </c>
      <c r="D72" s="150"/>
      <c r="E72" s="150"/>
      <c r="F72" s="34">
        <f>F52</f>
        <v>242.51943899999998</v>
      </c>
    </row>
    <row r="73" spans="2:6" ht="12.75" customHeight="1" x14ac:dyDescent="0.25">
      <c r="B73" s="29" t="s">
        <v>10</v>
      </c>
      <c r="C73" s="150" t="s">
        <v>56</v>
      </c>
      <c r="D73" s="150"/>
      <c r="E73" s="150"/>
      <c r="F73" s="34">
        <f>F58</f>
        <v>959.86999999999989</v>
      </c>
    </row>
    <row r="74" spans="2:6" ht="12.75" customHeight="1" x14ac:dyDescent="0.25">
      <c r="B74" s="29" t="s">
        <v>11</v>
      </c>
      <c r="C74" s="150" t="s">
        <v>95</v>
      </c>
      <c r="D74" s="150"/>
      <c r="E74" s="150"/>
      <c r="F74" s="34">
        <f>F61</f>
        <v>1575.6000000000001</v>
      </c>
    </row>
    <row r="75" spans="2:6" ht="12.75" customHeight="1" x14ac:dyDescent="0.25">
      <c r="B75" s="142" t="s">
        <v>57</v>
      </c>
      <c r="C75" s="142"/>
      <c r="D75" s="142"/>
      <c r="E75" s="142"/>
      <c r="F75" s="35">
        <f>SUM(F69:F74)</f>
        <v>6043.5096668812484</v>
      </c>
    </row>
    <row r="76" spans="2:6" ht="12.75" customHeight="1" x14ac:dyDescent="0.25">
      <c r="B76" s="29" t="s">
        <v>63</v>
      </c>
      <c r="C76" s="150" t="s">
        <v>64</v>
      </c>
      <c r="D76" s="150"/>
      <c r="E76" s="150"/>
      <c r="F76" s="63">
        <f>F67</f>
        <v>2554.0696850873865</v>
      </c>
    </row>
    <row r="77" spans="2:6" x14ac:dyDescent="0.25">
      <c r="B77" s="145" t="s">
        <v>58</v>
      </c>
      <c r="C77" s="145"/>
      <c r="D77" s="145"/>
      <c r="E77" s="145"/>
      <c r="F77" s="35">
        <f>F75+F76</f>
        <v>8597.579351968634</v>
      </c>
    </row>
    <row r="78" spans="2:6" ht="15" customHeight="1" x14ac:dyDescent="0.25">
      <c r="B78" s="145" t="s">
        <v>65</v>
      </c>
      <c r="C78" s="145"/>
      <c r="D78" s="145"/>
      <c r="E78" s="145"/>
      <c r="F78" s="67">
        <f>F77/220</f>
        <v>39.079906145311973</v>
      </c>
    </row>
    <row r="79" spans="2:6" ht="15" customHeight="1" x14ac:dyDescent="0.25">
      <c r="B79" s="151" t="s">
        <v>67</v>
      </c>
      <c r="C79" s="151"/>
      <c r="D79" s="151"/>
      <c r="E79" s="151"/>
      <c r="F79" s="151"/>
    </row>
    <row r="80" spans="2:6" x14ac:dyDescent="0.25">
      <c r="B80" s="149" t="s">
        <v>81</v>
      </c>
      <c r="C80" s="149"/>
      <c r="D80" s="149"/>
      <c r="E80" s="149"/>
      <c r="F80" s="149"/>
    </row>
    <row r="81" spans="2:15" x14ac:dyDescent="0.25">
      <c r="B81" s="149" t="s">
        <v>66</v>
      </c>
      <c r="C81" s="149"/>
      <c r="D81" s="149"/>
      <c r="E81" s="149"/>
      <c r="F81" s="149"/>
      <c r="G81" s="23"/>
    </row>
    <row r="82" spans="2:15" x14ac:dyDescent="0.25">
      <c r="C82" s="24"/>
    </row>
    <row r="83" spans="2:15" x14ac:dyDescent="0.25">
      <c r="B83" s="1" t="str">
        <f>PO!B35</f>
        <v>São Sebastião do Oeste/MG, 13 de junho de 2025.</v>
      </c>
      <c r="C83" s="24"/>
    </row>
    <row r="84" spans="2:15" x14ac:dyDescent="0.25"/>
    <row r="85" spans="2:15" x14ac:dyDescent="0.25"/>
    <row r="86" spans="2:15" x14ac:dyDescent="0.2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spans="2:15" x14ac:dyDescent="0.25">
      <c r="C87" s="17"/>
      <c r="D87" s="17"/>
      <c r="E87" s="17"/>
      <c r="F87" s="17"/>
      <c r="G87" s="17"/>
      <c r="H87" s="42"/>
      <c r="I87" s="42"/>
      <c r="J87" s="42"/>
      <c r="K87" s="42"/>
      <c r="L87" s="42"/>
      <c r="M87" s="42"/>
      <c r="N87" s="42"/>
      <c r="O87" s="42"/>
    </row>
    <row r="88" spans="2:15" x14ac:dyDescent="0.25">
      <c r="C88" s="75" t="s">
        <v>154</v>
      </c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spans="2:15" ht="14.4" thickBot="1" x14ac:dyDescent="0.3">
      <c r="C89" s="76" t="s">
        <v>155</v>
      </c>
      <c r="D89" s="17"/>
      <c r="E89" s="17"/>
      <c r="F89" s="17"/>
      <c r="G89" s="17"/>
      <c r="H89" s="20"/>
      <c r="I89" s="20"/>
      <c r="J89" s="20"/>
      <c r="K89" s="20"/>
      <c r="L89" s="20"/>
      <c r="M89" s="20"/>
      <c r="N89" s="20"/>
      <c r="O89" s="20"/>
    </row>
    <row r="90" spans="2:15" x14ac:dyDescent="0.25"/>
    <row r="91" spans="2:15" x14ac:dyDescent="0.25"/>
  </sheetData>
  <mergeCells count="36">
    <mergeCell ref="B81:F81"/>
    <mergeCell ref="C70:E70"/>
    <mergeCell ref="C71:E71"/>
    <mergeCell ref="C72:E72"/>
    <mergeCell ref="C73:E73"/>
    <mergeCell ref="C74:E74"/>
    <mergeCell ref="B75:E75"/>
    <mergeCell ref="C76:E76"/>
    <mergeCell ref="B77:E77"/>
    <mergeCell ref="B78:E78"/>
    <mergeCell ref="B79:F79"/>
    <mergeCell ref="B80:F80"/>
    <mergeCell ref="C69:E69"/>
    <mergeCell ref="B30:F30"/>
    <mergeCell ref="B39:F39"/>
    <mergeCell ref="B40:F40"/>
    <mergeCell ref="B48:E48"/>
    <mergeCell ref="B49:F49"/>
    <mergeCell ref="B52:E52"/>
    <mergeCell ref="B53:F53"/>
    <mergeCell ref="B58:E58"/>
    <mergeCell ref="B59:F59"/>
    <mergeCell ref="B62:F62"/>
    <mergeCell ref="B68:E68"/>
    <mergeCell ref="B29:E29"/>
    <mergeCell ref="B5:F5"/>
    <mergeCell ref="B6:F6"/>
    <mergeCell ref="B7:F7"/>
    <mergeCell ref="B12:F12"/>
    <mergeCell ref="B13:F13"/>
    <mergeCell ref="C17:E17"/>
    <mergeCell ref="B18:E19"/>
    <mergeCell ref="B25:F25"/>
    <mergeCell ref="C26:E26"/>
    <mergeCell ref="C27:E27"/>
    <mergeCell ref="C28:E2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rstPageNumber="0" fitToWidth="0" fitToHeight="0" orientation="portrait" r:id="rId1"/>
  <headerFooter>
    <oddHeader>&amp;L&amp;G&amp;C&amp;"Arial,Negrito"&amp;20&amp;G</oddHeader>
    <oddFooter xml:space="preserve">&amp;CPraça Padre Altamiro de Faria, 178 – Centro – São Sebastião do Oeste – MG
CEP 35.567-000 – Telefone (37) 3286-1173 – CNPJ 18.308.734/0001-06
E-mail: engenhariaprefsso@gmail.com – Site www.saosebastiaodooeste.mg.gov.br
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AA0EF-E4AE-4089-956E-6ABBAFEEF4DC}">
  <sheetPr>
    <tabColor theme="0"/>
  </sheetPr>
  <dimension ref="B1:N21"/>
  <sheetViews>
    <sheetView zoomScale="85" zoomScaleNormal="85" workbookViewId="0">
      <selection activeCell="H16" sqref="H16"/>
    </sheetView>
  </sheetViews>
  <sheetFormatPr defaultColWidth="9" defaultRowHeight="0" customHeight="1" zeroHeight="1" x14ac:dyDescent="0.25"/>
  <cols>
    <col min="1" max="1" width="3.69921875" style="1" customWidth="1"/>
    <col min="2" max="2" width="9.09765625" style="1" customWidth="1"/>
    <col min="3" max="3" width="15.3984375" style="1" customWidth="1"/>
    <col min="4" max="4" width="26.8984375" style="1" customWidth="1"/>
    <col min="5" max="5" width="11.3984375" style="1" bestFit="1" customWidth="1"/>
    <col min="6" max="6" width="11.59765625" style="1" bestFit="1" customWidth="1"/>
    <col min="7" max="7" width="12.19921875" style="23" customWidth="1"/>
    <col min="8" max="8" width="9.09765625" style="1" bestFit="1" customWidth="1"/>
    <col min="9" max="13" width="8.5" style="1" customWidth="1"/>
    <col min="14" max="23" width="7.09765625" style="1" customWidth="1"/>
    <col min="24" max="1022" width="12.8984375" style="1" customWidth="1"/>
    <col min="1023" max="16384" width="9" style="1"/>
  </cols>
  <sheetData>
    <row r="1" spans="2:14" ht="13.8" x14ac:dyDescent="0.25"/>
    <row r="2" spans="2:14" ht="36.6" customHeight="1" x14ac:dyDescent="0.25">
      <c r="B2" s="161" t="s">
        <v>218</v>
      </c>
      <c r="C2" s="161"/>
      <c r="D2" s="161"/>
      <c r="E2" s="161"/>
      <c r="F2" s="161"/>
      <c r="G2" s="161"/>
      <c r="H2" s="161"/>
    </row>
    <row r="3" spans="2:14" ht="13.8" x14ac:dyDescent="0.25">
      <c r="B3" s="168" t="s">
        <v>230</v>
      </c>
      <c r="C3" s="169"/>
      <c r="D3" s="169"/>
      <c r="E3" s="169"/>
      <c r="F3" s="169"/>
      <c r="G3" s="169"/>
      <c r="H3" s="170"/>
    </row>
    <row r="4" spans="2:14" ht="15" customHeight="1" x14ac:dyDescent="0.25">
      <c r="B4" s="162" t="s">
        <v>219</v>
      </c>
      <c r="C4" s="163"/>
      <c r="D4" s="163"/>
      <c r="E4" s="163"/>
      <c r="F4" s="164"/>
      <c r="G4" s="110" t="s">
        <v>199</v>
      </c>
      <c r="H4" s="110" t="s">
        <v>201</v>
      </c>
    </row>
    <row r="5" spans="2:14" ht="41.4" x14ac:dyDescent="0.25">
      <c r="B5" s="109" t="s">
        <v>70</v>
      </c>
      <c r="C5" s="109" t="s">
        <v>72</v>
      </c>
      <c r="D5" s="109" t="s">
        <v>61</v>
      </c>
      <c r="E5" s="109" t="s">
        <v>213</v>
      </c>
      <c r="F5" s="110" t="s">
        <v>200</v>
      </c>
      <c r="G5" s="110" t="s">
        <v>214</v>
      </c>
      <c r="H5" s="110" t="s">
        <v>215</v>
      </c>
    </row>
    <row r="6" spans="2:14" ht="34.200000000000003" customHeight="1" x14ac:dyDescent="0.25">
      <c r="B6" s="102">
        <v>1</v>
      </c>
      <c r="C6" s="102" t="s">
        <v>202</v>
      </c>
      <c r="D6" s="103" t="s">
        <v>203</v>
      </c>
      <c r="E6" s="98" t="s">
        <v>204</v>
      </c>
      <c r="F6" s="107">
        <v>220</v>
      </c>
      <c r="G6" s="107">
        <f>'PMSSO 018'!F79</f>
        <v>27.939136683045788</v>
      </c>
      <c r="H6" s="107">
        <f>F6*G6</f>
        <v>6146.6100702700733</v>
      </c>
    </row>
    <row r="7" spans="2:14" ht="27.6" x14ac:dyDescent="0.25">
      <c r="B7" s="102">
        <v>2</v>
      </c>
      <c r="C7" s="102" t="s">
        <v>205</v>
      </c>
      <c r="D7" s="103" t="s">
        <v>209</v>
      </c>
      <c r="E7" s="98" t="s">
        <v>201</v>
      </c>
      <c r="F7" s="107">
        <v>1</v>
      </c>
      <c r="G7" s="107">
        <v>1200</v>
      </c>
      <c r="H7" s="107">
        <f t="shared" ref="H7:H10" si="0">F7*G7</f>
        <v>1200</v>
      </c>
    </row>
    <row r="8" spans="2:14" ht="13.8" x14ac:dyDescent="0.25">
      <c r="B8" s="102">
        <v>3</v>
      </c>
      <c r="C8" s="102" t="s">
        <v>206</v>
      </c>
      <c r="D8" s="103" t="s">
        <v>210</v>
      </c>
      <c r="E8" s="98" t="s">
        <v>201</v>
      </c>
      <c r="F8" s="107">
        <v>1</v>
      </c>
      <c r="G8" s="107">
        <v>80</v>
      </c>
      <c r="H8" s="107">
        <f t="shared" si="0"/>
        <v>80</v>
      </c>
    </row>
    <row r="9" spans="2:14" ht="13.8" x14ac:dyDescent="0.25">
      <c r="B9" s="102">
        <v>4</v>
      </c>
      <c r="C9" s="102" t="s">
        <v>207</v>
      </c>
      <c r="D9" s="103" t="s">
        <v>211</v>
      </c>
      <c r="E9" s="98" t="s">
        <v>201</v>
      </c>
      <c r="F9" s="107">
        <v>1</v>
      </c>
      <c r="G9" s="107">
        <v>130</v>
      </c>
      <c r="H9" s="107">
        <f t="shared" si="0"/>
        <v>130</v>
      </c>
    </row>
    <row r="10" spans="2:14" ht="13.8" x14ac:dyDescent="0.25">
      <c r="B10" s="102">
        <v>5</v>
      </c>
      <c r="C10" s="102" t="s">
        <v>208</v>
      </c>
      <c r="D10" s="103" t="s">
        <v>212</v>
      </c>
      <c r="E10" s="98" t="s">
        <v>201</v>
      </c>
      <c r="F10" s="107">
        <v>1</v>
      </c>
      <c r="G10" s="107">
        <v>120</v>
      </c>
      <c r="H10" s="107">
        <f t="shared" si="0"/>
        <v>120</v>
      </c>
    </row>
    <row r="11" spans="2:14" ht="13.8" x14ac:dyDescent="0.25">
      <c r="B11" s="165" t="s">
        <v>43</v>
      </c>
      <c r="C11" s="165"/>
      <c r="D11" s="165"/>
      <c r="E11" s="165"/>
      <c r="F11" s="165"/>
      <c r="G11" s="165"/>
      <c r="H11" s="108">
        <f>SUM(H6:H10)</f>
        <v>7676.6100702700733</v>
      </c>
    </row>
    <row r="12" spans="2:14" ht="13.8" x14ac:dyDescent="0.25">
      <c r="B12" s="105"/>
      <c r="C12" s="105"/>
      <c r="D12" s="105"/>
      <c r="E12" s="105"/>
      <c r="F12" s="105"/>
      <c r="G12" s="105"/>
      <c r="H12" s="106"/>
    </row>
    <row r="13" spans="2:14" ht="13.8" x14ac:dyDescent="0.25">
      <c r="B13" s="1" t="str">
        <f>PO!B35</f>
        <v>São Sebastião do Oeste/MG, 13 de junho de 2025.</v>
      </c>
      <c r="D13" s="24"/>
    </row>
    <row r="14" spans="2:14" ht="13.8" x14ac:dyDescent="0.25"/>
    <row r="15" spans="2:14" ht="13.8" x14ac:dyDescent="0.25"/>
    <row r="16" spans="2:14" ht="13.8" x14ac:dyDescent="0.25">
      <c r="B16" s="167"/>
      <c r="C16" s="167"/>
      <c r="D16" s="167"/>
      <c r="E16" s="167"/>
      <c r="F16" s="17"/>
      <c r="G16" s="104"/>
      <c r="H16" s="17"/>
      <c r="I16" s="17"/>
      <c r="J16" s="17"/>
      <c r="K16" s="17"/>
      <c r="L16" s="17"/>
      <c r="M16" s="17"/>
      <c r="N16" s="17"/>
    </row>
    <row r="17" spans="2:14" ht="13.8" x14ac:dyDescent="0.25">
      <c r="B17" s="166" t="s">
        <v>154</v>
      </c>
      <c r="C17" s="166"/>
      <c r="D17" s="166"/>
      <c r="E17" s="166"/>
      <c r="F17" s="17"/>
      <c r="G17" s="104"/>
      <c r="H17" s="17"/>
      <c r="I17" s="17"/>
      <c r="J17" s="17"/>
      <c r="K17" s="17"/>
      <c r="L17" s="17"/>
      <c r="M17" s="17"/>
      <c r="N17" s="17"/>
    </row>
    <row r="18" spans="2:14" ht="13.8" x14ac:dyDescent="0.25">
      <c r="B18" s="160" t="s">
        <v>155</v>
      </c>
      <c r="C18" s="160"/>
      <c r="D18" s="160"/>
      <c r="E18" s="160"/>
      <c r="F18" s="17"/>
      <c r="G18" s="104"/>
      <c r="H18" s="17"/>
      <c r="I18" s="17"/>
      <c r="J18" s="17"/>
      <c r="K18" s="17"/>
      <c r="L18" s="17"/>
      <c r="M18" s="17"/>
      <c r="N18" s="17"/>
    </row>
    <row r="19" spans="2:14" ht="13.8" x14ac:dyDescent="0.25">
      <c r="D19" s="76"/>
      <c r="E19" s="17"/>
      <c r="F19" s="17"/>
      <c r="G19" s="104"/>
      <c r="H19" s="17"/>
      <c r="I19" s="17"/>
      <c r="J19" s="17"/>
      <c r="K19" s="17"/>
      <c r="L19" s="17"/>
      <c r="M19" s="17"/>
      <c r="N19" s="17"/>
    </row>
    <row r="20" spans="2:14" ht="13.8" x14ac:dyDescent="0.25"/>
    <row r="21" spans="2:14" ht="13.8" x14ac:dyDescent="0.25"/>
  </sheetData>
  <mergeCells count="7">
    <mergeCell ref="B18:E18"/>
    <mergeCell ref="B2:H2"/>
    <mergeCell ref="B4:F4"/>
    <mergeCell ref="B11:G11"/>
    <mergeCell ref="B17:E17"/>
    <mergeCell ref="B16:E16"/>
    <mergeCell ref="B3:H3"/>
  </mergeCells>
  <phoneticPr fontId="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firstPageNumber="0" fitToWidth="0" fitToHeight="0" orientation="portrait" r:id="rId1"/>
  <headerFooter>
    <oddHeader>&amp;L&amp;G&amp;C&amp;"Arial,Negrito"&amp;20&amp;G</oddHeader>
    <oddFooter xml:space="preserve">&amp;CPraça Padre Altamiro de Faria, 178 – Centro – São Sebastião do Oeste – MG
CEP 35.567-000 – Telefone (37) 3286-1173 – CNPJ 18.308.734/0001-06
E-mail: engenhariaprefsso@gmail.com – Site www.saosebastiaodooeste.mg.gov.br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8E465-627C-48EC-A729-D6CC19AD99DE}">
  <sheetPr>
    <tabColor theme="0"/>
  </sheetPr>
  <dimension ref="A1:AMI92"/>
  <sheetViews>
    <sheetView topLeftCell="A43" workbookViewId="0">
      <selection activeCell="C57" sqref="C57"/>
    </sheetView>
  </sheetViews>
  <sheetFormatPr defaultColWidth="0" defaultRowHeight="13.8" zeroHeight="1" x14ac:dyDescent="0.25"/>
  <cols>
    <col min="1" max="1" width="6.19921875" style="1" bestFit="1" customWidth="1"/>
    <col min="2" max="2" width="12.59765625" style="1" customWidth="1"/>
    <col min="3" max="3" width="55.19921875" style="1" bestFit="1" customWidth="1"/>
    <col min="4" max="4" width="11.3984375" style="1" bestFit="1" customWidth="1"/>
    <col min="5" max="5" width="11.59765625" style="1" bestFit="1" customWidth="1"/>
    <col min="6" max="6" width="20.8984375" style="1" customWidth="1"/>
    <col min="7" max="7" width="15.09765625" style="1" customWidth="1"/>
    <col min="8" max="8" width="10.69921875" style="1" hidden="1" customWidth="1"/>
    <col min="9" max="14" width="8.5" style="1" hidden="1" customWidth="1"/>
    <col min="15" max="24" width="7.09765625" style="1" hidden="1" customWidth="1"/>
    <col min="25" max="1023" width="12.8984375" style="1" hidden="1" customWidth="1"/>
    <col min="1024" max="16384" width="9" style="1" hidden="1"/>
  </cols>
  <sheetData>
    <row r="1" spans="2:8" x14ac:dyDescent="0.25"/>
    <row r="2" spans="2:8" x14ac:dyDescent="0.25"/>
    <row r="3" spans="2:8" x14ac:dyDescent="0.25"/>
    <row r="4" spans="2:8" x14ac:dyDescent="0.25"/>
    <row r="5" spans="2:8" ht="71.25" customHeight="1" x14ac:dyDescent="0.25">
      <c r="B5" s="134" t="s">
        <v>181</v>
      </c>
      <c r="C5" s="135"/>
      <c r="D5" s="135"/>
      <c r="E5" s="135"/>
      <c r="F5" s="136"/>
    </row>
    <row r="6" spans="2:8" ht="49.95" customHeight="1" x14ac:dyDescent="0.25">
      <c r="B6" s="137" t="s">
        <v>197</v>
      </c>
      <c r="C6" s="138"/>
      <c r="D6" s="138"/>
      <c r="E6" s="138"/>
      <c r="F6" s="139"/>
    </row>
    <row r="7" spans="2:8" ht="12.75" customHeight="1" x14ac:dyDescent="0.25">
      <c r="B7" s="140" t="s">
        <v>4</v>
      </c>
      <c r="C7" s="140"/>
      <c r="D7" s="140"/>
      <c r="E7" s="140"/>
      <c r="F7" s="140"/>
    </row>
    <row r="8" spans="2:8" ht="12.75" customHeight="1" x14ac:dyDescent="0.25">
      <c r="B8" s="25">
        <v>1</v>
      </c>
      <c r="C8" s="26" t="s">
        <v>5</v>
      </c>
      <c r="D8" s="26" t="s">
        <v>7</v>
      </c>
      <c r="E8" s="25" t="s">
        <v>6</v>
      </c>
      <c r="F8" s="27" t="s">
        <v>8</v>
      </c>
      <c r="G8" s="32"/>
      <c r="H8" s="28"/>
    </row>
    <row r="9" spans="2:8" ht="12.75" customHeight="1" x14ac:dyDescent="0.25">
      <c r="B9" s="29" t="s">
        <v>0</v>
      </c>
      <c r="C9" s="30" t="s">
        <v>9</v>
      </c>
      <c r="D9" s="30"/>
      <c r="E9" s="26"/>
      <c r="F9" s="31">
        <v>2239.33</v>
      </c>
      <c r="G9" s="32"/>
      <c r="H9" s="28"/>
    </row>
    <row r="10" spans="2:8" ht="28.8" customHeight="1" x14ac:dyDescent="0.25">
      <c r="B10" s="29" t="s">
        <v>1</v>
      </c>
      <c r="C10" s="50" t="s">
        <v>136</v>
      </c>
      <c r="D10" s="26"/>
      <c r="E10" s="37">
        <v>0.4</v>
      </c>
      <c r="F10" s="31">
        <f>ROUND(E10*1518,2)</f>
        <v>607.20000000000005</v>
      </c>
      <c r="G10" s="32"/>
      <c r="H10" s="28"/>
    </row>
    <row r="11" spans="2:8" ht="12.75" customHeight="1" x14ac:dyDescent="0.25">
      <c r="B11" s="29"/>
      <c r="C11" s="30"/>
      <c r="D11" s="33"/>
      <c r="E11" s="34"/>
      <c r="F11" s="31"/>
    </row>
    <row r="12" spans="2:8" ht="12.75" customHeight="1" x14ac:dyDescent="0.25">
      <c r="B12" s="26"/>
      <c r="C12" s="26" t="s">
        <v>14</v>
      </c>
      <c r="D12" s="26"/>
      <c r="E12" s="26"/>
      <c r="F12" s="35">
        <f>SUM(F9:F10)</f>
        <v>2846.5299999999997</v>
      </c>
    </row>
    <row r="13" spans="2:8" ht="12.75" customHeight="1" x14ac:dyDescent="0.25">
      <c r="B13" s="140" t="s">
        <v>91</v>
      </c>
      <c r="C13" s="140"/>
      <c r="D13" s="140"/>
      <c r="E13" s="140"/>
      <c r="F13" s="140"/>
    </row>
    <row r="14" spans="2:8" ht="12.75" customHeight="1" x14ac:dyDescent="0.25">
      <c r="B14" s="141" t="s">
        <v>15</v>
      </c>
      <c r="C14" s="141"/>
      <c r="D14" s="141"/>
      <c r="E14" s="141"/>
      <c r="F14" s="141"/>
    </row>
    <row r="15" spans="2:8" ht="12.75" customHeight="1" x14ac:dyDescent="0.25">
      <c r="B15" s="36">
        <v>42737</v>
      </c>
      <c r="C15" s="43" t="s">
        <v>16</v>
      </c>
      <c r="D15" s="26"/>
      <c r="E15" s="25" t="s">
        <v>6</v>
      </c>
      <c r="F15" s="27" t="s">
        <v>8</v>
      </c>
    </row>
    <row r="16" spans="2:8" ht="12.75" customHeight="1" x14ac:dyDescent="0.25">
      <c r="B16" s="29" t="s">
        <v>0</v>
      </c>
      <c r="C16" s="30" t="s">
        <v>17</v>
      </c>
      <c r="D16" s="30"/>
      <c r="E16" s="37">
        <v>8.3299999999999999E-2</v>
      </c>
      <c r="F16" s="34">
        <f>E16*F12</f>
        <v>237.11594899999997</v>
      </c>
    </row>
    <row r="17" spans="2:6" ht="12.75" customHeight="1" x14ac:dyDescent="0.25">
      <c r="B17" s="29" t="s">
        <v>1</v>
      </c>
      <c r="C17" s="30" t="s">
        <v>18</v>
      </c>
      <c r="D17" s="30"/>
      <c r="E17" s="37">
        <v>2.7799999999999998E-2</v>
      </c>
      <c r="F17" s="34">
        <f>E17*F12</f>
        <v>79.133533999999983</v>
      </c>
    </row>
    <row r="18" spans="2:6" ht="12.75" customHeight="1" x14ac:dyDescent="0.25">
      <c r="B18" s="26"/>
      <c r="C18" s="142" t="s">
        <v>19</v>
      </c>
      <c r="D18" s="142"/>
      <c r="E18" s="142"/>
      <c r="F18" s="35">
        <f>SUM(F16:F17)</f>
        <v>316.24948299999994</v>
      </c>
    </row>
    <row r="19" spans="2:6" ht="12.75" customHeight="1" x14ac:dyDescent="0.25">
      <c r="B19" s="141" t="s">
        <v>20</v>
      </c>
      <c r="C19" s="141"/>
      <c r="D19" s="141"/>
      <c r="E19" s="141"/>
      <c r="F19" s="44" t="s">
        <v>21</v>
      </c>
    </row>
    <row r="20" spans="2:6" ht="12.75" customHeight="1" x14ac:dyDescent="0.25">
      <c r="B20" s="141"/>
      <c r="C20" s="141"/>
      <c r="D20" s="141"/>
      <c r="E20" s="141"/>
      <c r="F20" s="27">
        <f>F12</f>
        <v>2846.5299999999997</v>
      </c>
    </row>
    <row r="21" spans="2:6" ht="12.75" customHeight="1" x14ac:dyDescent="0.25">
      <c r="B21" s="36">
        <v>42768</v>
      </c>
      <c r="C21" s="26" t="s">
        <v>22</v>
      </c>
      <c r="D21" s="26"/>
      <c r="E21" s="25" t="s">
        <v>6</v>
      </c>
      <c r="F21" s="27" t="s">
        <v>8</v>
      </c>
    </row>
    <row r="22" spans="2:6" ht="12.75" customHeight="1" x14ac:dyDescent="0.25">
      <c r="B22" s="29" t="s">
        <v>0</v>
      </c>
      <c r="C22" s="30" t="s">
        <v>23</v>
      </c>
      <c r="D22" s="30"/>
      <c r="E22" s="37">
        <v>0.2</v>
      </c>
      <c r="F22" s="34">
        <f>$F$20*E22</f>
        <v>569.30599999999993</v>
      </c>
    </row>
    <row r="23" spans="2:6" ht="12.75" customHeight="1" x14ac:dyDescent="0.25">
      <c r="B23" s="29" t="s">
        <v>2</v>
      </c>
      <c r="C23" s="30" t="s">
        <v>59</v>
      </c>
      <c r="D23" s="30"/>
      <c r="E23" s="33">
        <v>0.03</v>
      </c>
      <c r="F23" s="31">
        <f>$F$20*E23</f>
        <v>85.395899999999983</v>
      </c>
    </row>
    <row r="24" spans="2:6" ht="12.75" customHeight="1" x14ac:dyDescent="0.25">
      <c r="B24" s="29" t="s">
        <v>13</v>
      </c>
      <c r="C24" s="30" t="s">
        <v>24</v>
      </c>
      <c r="D24" s="30"/>
      <c r="E24" s="37">
        <v>0.08</v>
      </c>
      <c r="F24" s="34">
        <f>$F$20*E24</f>
        <v>227.72239999999999</v>
      </c>
    </row>
    <row r="25" spans="2:6" ht="12.75" customHeight="1" x14ac:dyDescent="0.25">
      <c r="B25" s="26"/>
      <c r="C25" s="26" t="s">
        <v>19</v>
      </c>
      <c r="D25" s="26"/>
      <c r="E25" s="38">
        <f>SUM(E22:E24)</f>
        <v>0.31</v>
      </c>
      <c r="F25" s="35">
        <f>SUM(F22:F24)</f>
        <v>882.4242999999999</v>
      </c>
    </row>
    <row r="26" spans="2:6" ht="12.75" customHeight="1" x14ac:dyDescent="0.25">
      <c r="B26" s="133" t="s">
        <v>25</v>
      </c>
      <c r="C26" s="133"/>
      <c r="D26" s="133"/>
      <c r="E26" s="133"/>
      <c r="F26" s="133"/>
    </row>
    <row r="27" spans="2:6" ht="12.75" customHeight="1" x14ac:dyDescent="0.25">
      <c r="B27" s="45">
        <v>2</v>
      </c>
      <c r="C27" s="143" t="s">
        <v>26</v>
      </c>
      <c r="D27" s="143"/>
      <c r="E27" s="143"/>
      <c r="F27" s="46" t="s">
        <v>27</v>
      </c>
    </row>
    <row r="28" spans="2:6" ht="12.75" customHeight="1" x14ac:dyDescent="0.25">
      <c r="B28" s="47">
        <v>42737</v>
      </c>
      <c r="C28" s="144" t="str">
        <f>C15</f>
        <v>13º Salário, Férias e Adicional de Férias</v>
      </c>
      <c r="D28" s="144"/>
      <c r="E28" s="144"/>
      <c r="F28" s="48">
        <f>F18</f>
        <v>316.24948299999994</v>
      </c>
    </row>
    <row r="29" spans="2:6" ht="12.75" customHeight="1" x14ac:dyDescent="0.25">
      <c r="B29" s="47">
        <v>42768</v>
      </c>
      <c r="C29" s="144" t="str">
        <f>C21</f>
        <v>GPS, FGTS e outras contribuições</v>
      </c>
      <c r="D29" s="144"/>
      <c r="E29" s="144"/>
      <c r="F29" s="48">
        <f>F25</f>
        <v>882.4242999999999</v>
      </c>
    </row>
    <row r="30" spans="2:6" ht="12.75" customHeight="1" x14ac:dyDescent="0.25">
      <c r="B30" s="133" t="s">
        <v>19</v>
      </c>
      <c r="C30" s="133"/>
      <c r="D30" s="133"/>
      <c r="E30" s="133"/>
      <c r="F30" s="49">
        <f>SUM(F28:F29)</f>
        <v>1198.6737829999997</v>
      </c>
    </row>
    <row r="31" spans="2:6" ht="12.75" customHeight="1" x14ac:dyDescent="0.25">
      <c r="B31" s="140" t="s">
        <v>28</v>
      </c>
      <c r="C31" s="140"/>
      <c r="D31" s="140"/>
      <c r="E31" s="140"/>
      <c r="F31" s="140"/>
    </row>
    <row r="32" spans="2:6" ht="19.5" customHeight="1" x14ac:dyDescent="0.25">
      <c r="B32" s="25">
        <v>3</v>
      </c>
      <c r="C32" s="26" t="s">
        <v>29</v>
      </c>
      <c r="D32" s="26"/>
      <c r="E32" s="26" t="s">
        <v>6</v>
      </c>
      <c r="F32" s="27" t="s">
        <v>8</v>
      </c>
    </row>
    <row r="33" spans="2:6" ht="19.5" customHeight="1" x14ac:dyDescent="0.25">
      <c r="B33" s="29" t="s">
        <v>0</v>
      </c>
      <c r="C33" s="30" t="s">
        <v>30</v>
      </c>
      <c r="D33" s="30"/>
      <c r="E33" s="39">
        <v>4.1999999999999997E-3</v>
      </c>
      <c r="F33" s="34">
        <f>$F$12*E33</f>
        <v>11.955425999999997</v>
      </c>
    </row>
    <row r="34" spans="2:6" ht="24.75" customHeight="1" x14ac:dyDescent="0.25">
      <c r="B34" s="29" t="s">
        <v>1</v>
      </c>
      <c r="C34" s="30" t="s">
        <v>31</v>
      </c>
      <c r="D34" s="30"/>
      <c r="E34" s="39">
        <f>0.08*E33</f>
        <v>3.3599999999999998E-4</v>
      </c>
      <c r="F34" s="22">
        <f>F12*E34</f>
        <v>0.95643407999999985</v>
      </c>
    </row>
    <row r="35" spans="2:6" x14ac:dyDescent="0.25">
      <c r="B35" s="29" t="s">
        <v>2</v>
      </c>
      <c r="C35" s="50" t="s">
        <v>32</v>
      </c>
      <c r="D35" s="30"/>
      <c r="E35" s="39">
        <f>E33+(0.5*E33)*8%*E33</f>
        <v>4.2007056000000001E-3</v>
      </c>
      <c r="F35" s="34">
        <f>F12*E35</f>
        <v>11.957434511568</v>
      </c>
    </row>
    <row r="36" spans="2:6" ht="28.5" customHeight="1" x14ac:dyDescent="0.25">
      <c r="B36" s="29" t="s">
        <v>3</v>
      </c>
      <c r="C36" s="50" t="s">
        <v>33</v>
      </c>
      <c r="D36" s="30"/>
      <c r="E36" s="39">
        <v>1.9400000000000001E-2</v>
      </c>
      <c r="F36" s="34">
        <f>($F$12)*E36</f>
        <v>55.222681999999999</v>
      </c>
    </row>
    <row r="37" spans="2:6" ht="27.6" x14ac:dyDescent="0.25">
      <c r="B37" s="29" t="s">
        <v>10</v>
      </c>
      <c r="C37" s="50" t="s">
        <v>34</v>
      </c>
      <c r="D37" s="30"/>
      <c r="E37" s="39">
        <f>E25*E36</f>
        <v>6.0140000000000002E-3</v>
      </c>
      <c r="F37" s="34">
        <f>F12*E37</f>
        <v>17.119031419999999</v>
      </c>
    </row>
    <row r="38" spans="2:6" x14ac:dyDescent="0.25">
      <c r="B38" s="29" t="s">
        <v>11</v>
      </c>
      <c r="C38" s="50" t="s">
        <v>32</v>
      </c>
      <c r="D38" s="30"/>
      <c r="E38" s="39">
        <v>0.5</v>
      </c>
      <c r="F38" s="34">
        <f>E38*F37</f>
        <v>8.5595157099999994</v>
      </c>
    </row>
    <row r="39" spans="2:6" ht="12.75" customHeight="1" x14ac:dyDescent="0.25">
      <c r="B39" s="26"/>
      <c r="C39" s="26" t="s">
        <v>19</v>
      </c>
      <c r="D39" s="26"/>
      <c r="E39" s="40"/>
      <c r="F39" s="35">
        <f>SUM(F33:F38)</f>
        <v>105.770523721568</v>
      </c>
    </row>
    <row r="40" spans="2:6" ht="12.75" customHeight="1" x14ac:dyDescent="0.25">
      <c r="B40" s="140" t="s">
        <v>89</v>
      </c>
      <c r="C40" s="140"/>
      <c r="D40" s="140"/>
      <c r="E40" s="140"/>
      <c r="F40" s="140"/>
    </row>
    <row r="41" spans="2:6" ht="12.75" customHeight="1" x14ac:dyDescent="0.25">
      <c r="B41" s="141" t="s">
        <v>35</v>
      </c>
      <c r="C41" s="141"/>
      <c r="D41" s="141"/>
      <c r="E41" s="141"/>
      <c r="F41" s="141"/>
    </row>
    <row r="42" spans="2:6" ht="12.75" customHeight="1" x14ac:dyDescent="0.25">
      <c r="B42" s="51">
        <v>42739</v>
      </c>
      <c r="C42" s="52" t="s">
        <v>36</v>
      </c>
      <c r="D42" s="52"/>
      <c r="E42" s="52" t="s">
        <v>6</v>
      </c>
      <c r="F42" s="52" t="s">
        <v>27</v>
      </c>
    </row>
    <row r="43" spans="2:6" ht="12.75" customHeight="1" x14ac:dyDescent="0.25">
      <c r="B43" s="56" t="s">
        <v>0</v>
      </c>
      <c r="C43" s="53" t="s">
        <v>37</v>
      </c>
      <c r="D43" s="53"/>
      <c r="E43" s="54">
        <v>9.0899999999999995E-2</v>
      </c>
      <c r="F43" s="22">
        <f>$F$12*E43</f>
        <v>258.74957699999999</v>
      </c>
    </row>
    <row r="44" spans="2:6" ht="12.75" customHeight="1" x14ac:dyDescent="0.25">
      <c r="B44" s="56" t="s">
        <v>1</v>
      </c>
      <c r="C44" s="53" t="s">
        <v>36</v>
      </c>
      <c r="D44" s="53"/>
      <c r="E44" s="54">
        <v>1.66E-2</v>
      </c>
      <c r="F44" s="22">
        <f>$F$12*E44</f>
        <v>47.252397999999999</v>
      </c>
    </row>
    <row r="45" spans="2:6" ht="12.75" customHeight="1" x14ac:dyDescent="0.25">
      <c r="B45" s="56" t="s">
        <v>2</v>
      </c>
      <c r="C45" s="53" t="s">
        <v>38</v>
      </c>
      <c r="D45" s="53"/>
      <c r="E45" s="54">
        <v>2.0000000000000001E-4</v>
      </c>
      <c r="F45" s="22">
        <f>$F$12*E45</f>
        <v>0.56930599999999998</v>
      </c>
    </row>
    <row r="46" spans="2:6" ht="12.75" customHeight="1" x14ac:dyDescent="0.25">
      <c r="B46" s="56" t="s">
        <v>3</v>
      </c>
      <c r="C46" s="53" t="s">
        <v>39</v>
      </c>
      <c r="D46" s="53"/>
      <c r="E46" s="54">
        <v>2.9999999999999997E-4</v>
      </c>
      <c r="F46" s="22">
        <f>$F$12*E46</f>
        <v>0.8539589999999998</v>
      </c>
    </row>
    <row r="47" spans="2:6" ht="12.75" customHeight="1" x14ac:dyDescent="0.25">
      <c r="B47" s="56" t="s">
        <v>10</v>
      </c>
      <c r="C47" s="53" t="s">
        <v>40</v>
      </c>
      <c r="D47" s="53"/>
      <c r="E47" s="54">
        <v>2.9999999999999997E-4</v>
      </c>
      <c r="F47" s="22">
        <f>$F$12*E47</f>
        <v>0.8539589999999998</v>
      </c>
    </row>
    <row r="48" spans="2:6" ht="12.75" customHeight="1" x14ac:dyDescent="0.25">
      <c r="B48" s="56" t="s">
        <v>11</v>
      </c>
      <c r="C48" s="53" t="s">
        <v>12</v>
      </c>
      <c r="D48" s="53"/>
      <c r="E48" s="53"/>
      <c r="F48" s="22">
        <f t="shared" ref="F48" si="0">$F$12*E48</f>
        <v>0</v>
      </c>
    </row>
    <row r="49" spans="1:7" ht="12.75" customHeight="1" x14ac:dyDescent="0.25">
      <c r="B49" s="146" t="s">
        <v>19</v>
      </c>
      <c r="C49" s="146"/>
      <c r="D49" s="146"/>
      <c r="E49" s="146"/>
      <c r="F49" s="55">
        <f>SUM(F43:F48)</f>
        <v>308.27919899999995</v>
      </c>
    </row>
    <row r="50" spans="1:7" ht="12.75" customHeight="1" x14ac:dyDescent="0.25">
      <c r="B50" s="133" t="s">
        <v>41</v>
      </c>
      <c r="C50" s="133"/>
      <c r="D50" s="133"/>
      <c r="E50" s="133"/>
      <c r="F50" s="133"/>
    </row>
    <row r="51" spans="1:7" ht="12.75" customHeight="1" x14ac:dyDescent="0.25">
      <c r="B51" s="56">
        <v>4</v>
      </c>
      <c r="C51" s="56" t="s">
        <v>42</v>
      </c>
      <c r="D51" s="56"/>
      <c r="E51" s="56"/>
      <c r="F51" s="57" t="s">
        <v>27</v>
      </c>
    </row>
    <row r="52" spans="1:7" ht="12.75" customHeight="1" x14ac:dyDescent="0.25">
      <c r="B52" s="58">
        <v>42739</v>
      </c>
      <c r="C52" s="56" t="str">
        <f>C42</f>
        <v>Ausências Legais</v>
      </c>
      <c r="D52" s="56"/>
      <c r="E52" s="56"/>
      <c r="F52" s="59">
        <f>F49</f>
        <v>308.27919899999995</v>
      </c>
    </row>
    <row r="53" spans="1:7" ht="12.75" customHeight="1" x14ac:dyDescent="0.25">
      <c r="B53" s="141" t="s">
        <v>43</v>
      </c>
      <c r="C53" s="141"/>
      <c r="D53" s="141"/>
      <c r="E53" s="141"/>
      <c r="F53" s="60">
        <f>SUM(F52:F52)</f>
        <v>308.27919899999995</v>
      </c>
    </row>
    <row r="54" spans="1:7" ht="12.75" customHeight="1" x14ac:dyDescent="0.25">
      <c r="B54" s="147" t="s">
        <v>90</v>
      </c>
      <c r="C54" s="148"/>
      <c r="D54" s="148"/>
      <c r="E54" s="148"/>
      <c r="F54" s="148"/>
    </row>
    <row r="55" spans="1:7" ht="12.75" customHeight="1" x14ac:dyDescent="0.25">
      <c r="B55" s="25">
        <v>5</v>
      </c>
      <c r="C55" s="25"/>
      <c r="D55" s="25"/>
      <c r="E55" s="25"/>
      <c r="F55" s="27" t="s">
        <v>8</v>
      </c>
      <c r="G55" s="41"/>
    </row>
    <row r="56" spans="1:7" ht="12.75" customHeight="1" x14ac:dyDescent="0.25">
      <c r="B56" s="29" t="s">
        <v>0</v>
      </c>
      <c r="C56" s="29" t="s">
        <v>231</v>
      </c>
      <c r="D56" s="29"/>
      <c r="E56" s="37"/>
      <c r="F56" s="61">
        <v>155.19999999999999</v>
      </c>
      <c r="G56" s="41"/>
    </row>
    <row r="57" spans="1:7" ht="12.75" customHeight="1" x14ac:dyDescent="0.25">
      <c r="B57" s="29" t="s">
        <v>1</v>
      </c>
      <c r="C57" s="29" t="s">
        <v>235</v>
      </c>
      <c r="D57" s="29"/>
      <c r="E57" s="37"/>
      <c r="F57" s="61">
        <v>163.37</v>
      </c>
      <c r="G57" s="41"/>
    </row>
    <row r="58" spans="1:7" s="74" customFormat="1" ht="12.75" customHeight="1" x14ac:dyDescent="0.25">
      <c r="B58" s="70" t="s">
        <v>2</v>
      </c>
      <c r="C58" s="70" t="s">
        <v>116</v>
      </c>
      <c r="D58" s="70"/>
      <c r="E58" s="71"/>
      <c r="F58" s="72">
        <f>29.15*22</f>
        <v>641.29999999999995</v>
      </c>
      <c r="G58" s="73"/>
    </row>
    <row r="59" spans="1:7" ht="12.75" customHeight="1" x14ac:dyDescent="0.25">
      <c r="B59" s="142" t="s">
        <v>19</v>
      </c>
      <c r="C59" s="142"/>
      <c r="D59" s="142"/>
      <c r="E59" s="142"/>
      <c r="F59" s="62">
        <f>SUM(F56:F58)</f>
        <v>959.86999999999989</v>
      </c>
      <c r="G59" s="41"/>
    </row>
    <row r="60" spans="1:7" ht="12.75" customHeight="1" x14ac:dyDescent="0.25">
      <c r="B60" s="148" t="s">
        <v>80</v>
      </c>
      <c r="C60" s="148"/>
      <c r="D60" s="148"/>
      <c r="E60" s="148"/>
      <c r="F60" s="148"/>
      <c r="G60" s="41"/>
    </row>
    <row r="61" spans="1:7" ht="12.75" customHeight="1" x14ac:dyDescent="0.25">
      <c r="B61" s="25">
        <v>6</v>
      </c>
      <c r="C61" s="25" t="s">
        <v>61</v>
      </c>
      <c r="D61" s="25" t="s">
        <v>62</v>
      </c>
      <c r="E61" s="25" t="s">
        <v>69</v>
      </c>
      <c r="F61" s="27" t="s">
        <v>84</v>
      </c>
      <c r="G61" s="41"/>
    </row>
    <row r="62" spans="1:7" ht="12.75" customHeight="1" x14ac:dyDescent="0.25">
      <c r="B62" s="29" t="s">
        <v>68</v>
      </c>
      <c r="C62" s="29" t="s">
        <v>109</v>
      </c>
      <c r="D62" s="29">
        <v>12</v>
      </c>
      <c r="E62" s="63">
        <v>131.30000000000001</v>
      </c>
      <c r="F62" s="62">
        <f>E62*D62</f>
        <v>1575.6000000000001</v>
      </c>
      <c r="G62" s="5"/>
    </row>
    <row r="63" spans="1:7" ht="12.75" customHeight="1" x14ac:dyDescent="0.25">
      <c r="A63" s="68"/>
      <c r="B63" s="148" t="s">
        <v>60</v>
      </c>
      <c r="C63" s="148"/>
      <c r="D63" s="148"/>
      <c r="E63" s="148"/>
      <c r="F63" s="148"/>
    </row>
    <row r="64" spans="1:7" ht="12.75" customHeight="1" x14ac:dyDescent="0.25">
      <c r="B64" s="25">
        <v>7</v>
      </c>
      <c r="C64" s="26" t="s">
        <v>46</v>
      </c>
      <c r="D64" s="26" t="s">
        <v>47</v>
      </c>
      <c r="E64" s="25" t="s">
        <v>6</v>
      </c>
      <c r="F64" s="27" t="s">
        <v>8</v>
      </c>
    </row>
    <row r="65" spans="2:6" ht="12.75" customHeight="1" x14ac:dyDescent="0.25">
      <c r="B65" s="29" t="s">
        <v>0</v>
      </c>
      <c r="C65" s="30" t="s">
        <v>48</v>
      </c>
      <c r="D65" s="64">
        <f>F59+F53+F39+F30+F12+F62</f>
        <v>6994.7235057215676</v>
      </c>
      <c r="E65" s="65">
        <v>7.0000000000000007E-2</v>
      </c>
      <c r="F65" s="31">
        <f>D65*E65</f>
        <v>489.63064540050976</v>
      </c>
    </row>
    <row r="66" spans="2:6" ht="12.75" customHeight="1" x14ac:dyDescent="0.25">
      <c r="B66" s="29" t="s">
        <v>1</v>
      </c>
      <c r="C66" s="30" t="s">
        <v>49</v>
      </c>
      <c r="D66" s="64">
        <f>D65+F65</f>
        <v>7484.3541511220774</v>
      </c>
      <c r="E66" s="66">
        <v>0.17</v>
      </c>
      <c r="F66" s="31">
        <f>D66*E66</f>
        <v>1272.3402056907532</v>
      </c>
    </row>
    <row r="67" spans="2:6" ht="12.75" customHeight="1" x14ac:dyDescent="0.25">
      <c r="B67" s="29" t="s">
        <v>2</v>
      </c>
      <c r="C67" s="30" t="s">
        <v>50</v>
      </c>
      <c r="D67" s="31">
        <f>ROUND((F76+F65+F66)/(1-E67),2)</f>
        <v>9950.7900000000009</v>
      </c>
      <c r="E67" s="65">
        <v>0.12</v>
      </c>
      <c r="F67" s="31">
        <f>D67*E67</f>
        <v>1194.0948000000001</v>
      </c>
    </row>
    <row r="68" spans="2:6" ht="12.75" customHeight="1" x14ac:dyDescent="0.25">
      <c r="B68" s="26"/>
      <c r="C68" s="26" t="s">
        <v>19</v>
      </c>
      <c r="D68" s="26"/>
      <c r="E68" s="38"/>
      <c r="F68" s="35">
        <f>SUM(F65:F67)</f>
        <v>2956.0656510912631</v>
      </c>
    </row>
    <row r="69" spans="2:6" ht="12.75" customHeight="1" x14ac:dyDescent="0.25">
      <c r="B69" s="141" t="s">
        <v>51</v>
      </c>
      <c r="C69" s="141"/>
      <c r="D69" s="141"/>
      <c r="E69" s="141"/>
      <c r="F69" s="27" t="s">
        <v>8</v>
      </c>
    </row>
    <row r="70" spans="2:6" ht="12.75" customHeight="1" x14ac:dyDescent="0.25">
      <c r="B70" s="25" t="s">
        <v>0</v>
      </c>
      <c r="C70" s="145" t="s">
        <v>52</v>
      </c>
      <c r="D70" s="145"/>
      <c r="E70" s="145"/>
      <c r="F70" s="22">
        <f>F12</f>
        <v>2846.5299999999997</v>
      </c>
    </row>
    <row r="71" spans="2:6" ht="12.75" customHeight="1" x14ac:dyDescent="0.25">
      <c r="B71" s="29" t="s">
        <v>1</v>
      </c>
      <c r="C71" s="150" t="s">
        <v>53</v>
      </c>
      <c r="D71" s="150"/>
      <c r="E71" s="150"/>
      <c r="F71" s="34">
        <f>F30</f>
        <v>1198.6737829999997</v>
      </c>
    </row>
    <row r="72" spans="2:6" ht="12.75" customHeight="1" x14ac:dyDescent="0.25">
      <c r="B72" s="29" t="s">
        <v>2</v>
      </c>
      <c r="C72" s="150" t="s">
        <v>54</v>
      </c>
      <c r="D72" s="150"/>
      <c r="E72" s="150"/>
      <c r="F72" s="34">
        <f>F39</f>
        <v>105.770523721568</v>
      </c>
    </row>
    <row r="73" spans="2:6" ht="12.75" customHeight="1" x14ac:dyDescent="0.25">
      <c r="B73" s="29" t="s">
        <v>3</v>
      </c>
      <c r="C73" s="150" t="s">
        <v>55</v>
      </c>
      <c r="D73" s="150"/>
      <c r="E73" s="150"/>
      <c r="F73" s="34">
        <f>F53</f>
        <v>308.27919899999995</v>
      </c>
    </row>
    <row r="74" spans="2:6" ht="12.75" customHeight="1" x14ac:dyDescent="0.25">
      <c r="B74" s="29" t="s">
        <v>10</v>
      </c>
      <c r="C74" s="150" t="s">
        <v>56</v>
      </c>
      <c r="D74" s="150"/>
      <c r="E74" s="150"/>
      <c r="F74" s="34">
        <f>F59</f>
        <v>959.86999999999989</v>
      </c>
    </row>
    <row r="75" spans="2:6" ht="12.75" customHeight="1" x14ac:dyDescent="0.25">
      <c r="B75" s="29" t="s">
        <v>11</v>
      </c>
      <c r="C75" s="150" t="s">
        <v>95</v>
      </c>
      <c r="D75" s="150"/>
      <c r="E75" s="150"/>
      <c r="F75" s="34">
        <f>F62</f>
        <v>1575.6000000000001</v>
      </c>
    </row>
    <row r="76" spans="2:6" ht="12.75" customHeight="1" x14ac:dyDescent="0.25">
      <c r="B76" s="142" t="s">
        <v>57</v>
      </c>
      <c r="C76" s="142"/>
      <c r="D76" s="142"/>
      <c r="E76" s="142"/>
      <c r="F76" s="35">
        <f>SUM(F70:F75)</f>
        <v>6994.7235057215676</v>
      </c>
    </row>
    <row r="77" spans="2:6" ht="12.75" customHeight="1" x14ac:dyDescent="0.25">
      <c r="B77" s="29" t="s">
        <v>63</v>
      </c>
      <c r="C77" s="150" t="s">
        <v>64</v>
      </c>
      <c r="D77" s="150"/>
      <c r="E77" s="150"/>
      <c r="F77" s="63">
        <f>F68</f>
        <v>2956.0656510912631</v>
      </c>
    </row>
    <row r="78" spans="2:6" x14ac:dyDescent="0.25">
      <c r="B78" s="145" t="s">
        <v>58</v>
      </c>
      <c r="C78" s="145"/>
      <c r="D78" s="145"/>
      <c r="E78" s="145"/>
      <c r="F78" s="35">
        <f>F76+F77</f>
        <v>9950.7891568128307</v>
      </c>
    </row>
    <row r="79" spans="2:6" ht="15" customHeight="1" x14ac:dyDescent="0.25">
      <c r="B79" s="145" t="s">
        <v>65</v>
      </c>
      <c r="C79" s="145"/>
      <c r="D79" s="145"/>
      <c r="E79" s="145"/>
      <c r="F79" s="67">
        <f>F78/220</f>
        <v>45.230859803694685</v>
      </c>
    </row>
    <row r="80" spans="2:6" ht="15" customHeight="1" x14ac:dyDescent="0.25">
      <c r="B80" s="151" t="s">
        <v>67</v>
      </c>
      <c r="C80" s="151"/>
      <c r="D80" s="151"/>
      <c r="E80" s="151"/>
      <c r="F80" s="151"/>
    </row>
    <row r="81" spans="2:15" x14ac:dyDescent="0.25">
      <c r="B81" s="149" t="s">
        <v>81</v>
      </c>
      <c r="C81" s="149"/>
      <c r="D81" s="149"/>
      <c r="E81" s="149"/>
      <c r="F81" s="149"/>
    </row>
    <row r="82" spans="2:15" x14ac:dyDescent="0.25">
      <c r="B82" s="149" t="s">
        <v>66</v>
      </c>
      <c r="C82" s="149"/>
      <c r="D82" s="149"/>
      <c r="E82" s="149"/>
      <c r="F82" s="149"/>
      <c r="G82" s="23"/>
    </row>
    <row r="83" spans="2:15" x14ac:dyDescent="0.25">
      <c r="C83" s="24"/>
    </row>
    <row r="84" spans="2:15" x14ac:dyDescent="0.25">
      <c r="B84" s="1" t="str">
        <f>PO!B35</f>
        <v>São Sebastião do Oeste/MG, 13 de junho de 2025.</v>
      </c>
      <c r="C84" s="24"/>
    </row>
    <row r="85" spans="2:15" x14ac:dyDescent="0.25"/>
    <row r="86" spans="2:15" x14ac:dyDescent="0.25"/>
    <row r="87" spans="2:15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spans="2:15" x14ac:dyDescent="0.25">
      <c r="C88" s="17"/>
      <c r="D88" s="17"/>
      <c r="E88" s="17"/>
      <c r="F88" s="17"/>
      <c r="G88" s="17"/>
      <c r="H88" s="42"/>
      <c r="I88" s="42"/>
      <c r="J88" s="42"/>
      <c r="K88" s="42"/>
      <c r="L88" s="42"/>
      <c r="M88" s="42"/>
      <c r="N88" s="42"/>
      <c r="O88" s="42"/>
    </row>
    <row r="89" spans="2:15" x14ac:dyDescent="0.25">
      <c r="C89" s="75" t="s">
        <v>154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spans="2:15" ht="14.4" thickBot="1" x14ac:dyDescent="0.3">
      <c r="C90" s="76" t="s">
        <v>155</v>
      </c>
      <c r="D90" s="17"/>
      <c r="E90" s="17"/>
      <c r="F90" s="17"/>
      <c r="G90" s="17"/>
      <c r="H90" s="20"/>
      <c r="I90" s="20"/>
      <c r="J90" s="20"/>
      <c r="K90" s="20"/>
      <c r="L90" s="20"/>
      <c r="M90" s="20"/>
      <c r="N90" s="20"/>
      <c r="O90" s="20"/>
    </row>
    <row r="91" spans="2:15" x14ac:dyDescent="0.25"/>
    <row r="92" spans="2:15" x14ac:dyDescent="0.25"/>
  </sheetData>
  <mergeCells count="36">
    <mergeCell ref="B82:F82"/>
    <mergeCell ref="C71:E71"/>
    <mergeCell ref="C72:E72"/>
    <mergeCell ref="C73:E73"/>
    <mergeCell ref="C74:E74"/>
    <mergeCell ref="C75:E75"/>
    <mergeCell ref="B76:E76"/>
    <mergeCell ref="C77:E77"/>
    <mergeCell ref="B78:E78"/>
    <mergeCell ref="B79:E79"/>
    <mergeCell ref="B80:F80"/>
    <mergeCell ref="B81:F81"/>
    <mergeCell ref="C70:E70"/>
    <mergeCell ref="B31:F31"/>
    <mergeCell ref="B40:F40"/>
    <mergeCell ref="B41:F41"/>
    <mergeCell ref="B49:E49"/>
    <mergeCell ref="B50:F50"/>
    <mergeCell ref="B53:E53"/>
    <mergeCell ref="B54:F54"/>
    <mergeCell ref="B59:E59"/>
    <mergeCell ref="B60:F60"/>
    <mergeCell ref="B63:F63"/>
    <mergeCell ref="B69:E69"/>
    <mergeCell ref="B30:E30"/>
    <mergeCell ref="B5:F5"/>
    <mergeCell ref="B6:F6"/>
    <mergeCell ref="B7:F7"/>
    <mergeCell ref="B13:F13"/>
    <mergeCell ref="B14:F14"/>
    <mergeCell ref="C18:E18"/>
    <mergeCell ref="B19:E20"/>
    <mergeCell ref="B26:F26"/>
    <mergeCell ref="C27:E27"/>
    <mergeCell ref="C28:E28"/>
    <mergeCell ref="C29:E2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rstPageNumber="0" fitToWidth="0" fitToHeight="0" orientation="portrait" r:id="rId1"/>
  <headerFooter>
    <oddHeader>&amp;L&amp;G&amp;C&amp;"Arial,Negrito"&amp;20&amp;G</oddHeader>
    <oddFooter xml:space="preserve">&amp;CPraça Padre Altamiro de Faria, 178 – Centro – São Sebastião do Oeste – MG
CEP 35.567-000 – Telefone (37) 3286-1173 – CNPJ 18.308.734/0001-06
E-mail: engenhariaprefsso@gmail.com – Site www.saosebastiaodooeste.mg.gov.br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4B79C-DDEC-4DCB-841C-0755EE3029F3}">
  <sheetPr codeName="Planilha3">
    <tabColor theme="0"/>
  </sheetPr>
  <dimension ref="A1:AMI91"/>
  <sheetViews>
    <sheetView topLeftCell="A37" workbookViewId="0">
      <selection activeCell="C56" sqref="C56"/>
    </sheetView>
  </sheetViews>
  <sheetFormatPr defaultColWidth="0" defaultRowHeight="13.8" zeroHeight="1" x14ac:dyDescent="0.25"/>
  <cols>
    <col min="1" max="1" width="6.19921875" style="1" bestFit="1" customWidth="1"/>
    <col min="2" max="2" width="12.59765625" style="1" customWidth="1"/>
    <col min="3" max="3" width="55.19921875" style="1" bestFit="1" customWidth="1"/>
    <col min="4" max="4" width="11.3984375" style="1" bestFit="1" customWidth="1"/>
    <col min="5" max="5" width="11.59765625" style="1" bestFit="1" customWidth="1"/>
    <col min="6" max="6" width="20.8984375" style="1" customWidth="1"/>
    <col min="7" max="7" width="15.09765625" style="1" customWidth="1"/>
    <col min="8" max="8" width="10.69921875" style="1" hidden="1" customWidth="1"/>
    <col min="9" max="14" width="8.5" style="1" hidden="1" customWidth="1"/>
    <col min="15" max="24" width="7.09765625" style="1" hidden="1" customWidth="1"/>
    <col min="25" max="1023" width="12.8984375" style="1" hidden="1" customWidth="1"/>
    <col min="1024" max="16384" width="9" style="1" hidden="1"/>
  </cols>
  <sheetData>
    <row r="1" spans="2:8" x14ac:dyDescent="0.25"/>
    <row r="2" spans="2:8" x14ac:dyDescent="0.25"/>
    <row r="3" spans="2:8" x14ac:dyDescent="0.25"/>
    <row r="4" spans="2:8" x14ac:dyDescent="0.25"/>
    <row r="5" spans="2:8" ht="71.25" customHeight="1" x14ac:dyDescent="0.25">
      <c r="B5" s="134" t="s">
        <v>159</v>
      </c>
      <c r="C5" s="135"/>
      <c r="D5" s="135"/>
      <c r="E5" s="135"/>
      <c r="F5" s="136"/>
    </row>
    <row r="6" spans="2:8" ht="49.95" customHeight="1" x14ac:dyDescent="0.25">
      <c r="B6" s="137" t="s">
        <v>196</v>
      </c>
      <c r="C6" s="138"/>
      <c r="D6" s="138"/>
      <c r="E6" s="138"/>
      <c r="F6" s="139"/>
    </row>
    <row r="7" spans="2:8" ht="12.75" customHeight="1" x14ac:dyDescent="0.25">
      <c r="B7" s="140" t="s">
        <v>4</v>
      </c>
      <c r="C7" s="140"/>
      <c r="D7" s="140"/>
      <c r="E7" s="140"/>
      <c r="F7" s="140"/>
    </row>
    <row r="8" spans="2:8" ht="12.75" customHeight="1" x14ac:dyDescent="0.25">
      <c r="B8" s="25">
        <v>1</v>
      </c>
      <c r="C8" s="26" t="s">
        <v>5</v>
      </c>
      <c r="D8" s="26" t="s">
        <v>7</v>
      </c>
      <c r="E8" s="25" t="s">
        <v>6</v>
      </c>
      <c r="F8" s="27" t="s">
        <v>8</v>
      </c>
      <c r="G8" s="32"/>
      <c r="H8" s="28"/>
    </row>
    <row r="9" spans="2:8" ht="12.75" customHeight="1" x14ac:dyDescent="0.25">
      <c r="B9" s="29" t="s">
        <v>0</v>
      </c>
      <c r="C9" s="30" t="s">
        <v>9</v>
      </c>
      <c r="D9" s="30"/>
      <c r="E9" s="26"/>
      <c r="F9" s="31">
        <v>2265.6799999999998</v>
      </c>
      <c r="G9" s="32"/>
      <c r="H9" s="28"/>
    </row>
    <row r="10" spans="2:8" ht="12.75" customHeight="1" x14ac:dyDescent="0.25">
      <c r="B10" s="29"/>
      <c r="C10" s="30"/>
      <c r="D10" s="33"/>
      <c r="E10" s="34"/>
      <c r="F10" s="31"/>
    </row>
    <row r="11" spans="2:8" ht="12.75" customHeight="1" x14ac:dyDescent="0.25">
      <c r="B11" s="26"/>
      <c r="C11" s="26" t="s">
        <v>14</v>
      </c>
      <c r="D11" s="26"/>
      <c r="E11" s="26"/>
      <c r="F11" s="35">
        <f>F9+F10</f>
        <v>2265.6799999999998</v>
      </c>
    </row>
    <row r="12" spans="2:8" ht="12.75" customHeight="1" x14ac:dyDescent="0.25">
      <c r="B12" s="140" t="s">
        <v>91</v>
      </c>
      <c r="C12" s="140"/>
      <c r="D12" s="140"/>
      <c r="E12" s="140"/>
      <c r="F12" s="140"/>
    </row>
    <row r="13" spans="2:8" ht="12.75" customHeight="1" x14ac:dyDescent="0.25">
      <c r="B13" s="141" t="s">
        <v>15</v>
      </c>
      <c r="C13" s="141"/>
      <c r="D13" s="141"/>
      <c r="E13" s="141"/>
      <c r="F13" s="141"/>
    </row>
    <row r="14" spans="2:8" ht="12.75" customHeight="1" x14ac:dyDescent="0.25">
      <c r="B14" s="36">
        <v>42737</v>
      </c>
      <c r="C14" s="43" t="s">
        <v>16</v>
      </c>
      <c r="D14" s="26"/>
      <c r="E14" s="25" t="s">
        <v>6</v>
      </c>
      <c r="F14" s="27" t="s">
        <v>8</v>
      </c>
    </row>
    <row r="15" spans="2:8" ht="12.75" customHeight="1" x14ac:dyDescent="0.25">
      <c r="B15" s="29" t="s">
        <v>0</v>
      </c>
      <c r="C15" s="30" t="s">
        <v>17</v>
      </c>
      <c r="D15" s="30"/>
      <c r="E15" s="37">
        <v>8.3299999999999999E-2</v>
      </c>
      <c r="F15" s="34">
        <f>E15*F11</f>
        <v>188.73114399999997</v>
      </c>
    </row>
    <row r="16" spans="2:8" ht="12.75" customHeight="1" x14ac:dyDescent="0.25">
      <c r="B16" s="29" t="s">
        <v>1</v>
      </c>
      <c r="C16" s="30" t="s">
        <v>18</v>
      </c>
      <c r="D16" s="30"/>
      <c r="E16" s="37">
        <v>2.7799999999999998E-2</v>
      </c>
      <c r="F16" s="34">
        <f>E16*F11</f>
        <v>62.985903999999991</v>
      </c>
    </row>
    <row r="17" spans="2:6" ht="12.75" customHeight="1" x14ac:dyDescent="0.25">
      <c r="B17" s="26"/>
      <c r="C17" s="142" t="s">
        <v>19</v>
      </c>
      <c r="D17" s="142"/>
      <c r="E17" s="142"/>
      <c r="F17" s="35">
        <f>SUM(F15:F16)</f>
        <v>251.71704799999998</v>
      </c>
    </row>
    <row r="18" spans="2:6" ht="12.75" customHeight="1" x14ac:dyDescent="0.25">
      <c r="B18" s="141" t="s">
        <v>20</v>
      </c>
      <c r="C18" s="141"/>
      <c r="D18" s="141"/>
      <c r="E18" s="141"/>
      <c r="F18" s="44" t="s">
        <v>21</v>
      </c>
    </row>
    <row r="19" spans="2:6" ht="12.75" customHeight="1" x14ac:dyDescent="0.25">
      <c r="B19" s="141"/>
      <c r="C19" s="141"/>
      <c r="D19" s="141"/>
      <c r="E19" s="141"/>
      <c r="F19" s="27">
        <f>F11</f>
        <v>2265.6799999999998</v>
      </c>
    </row>
    <row r="20" spans="2:6" ht="12.75" customHeight="1" x14ac:dyDescent="0.25">
      <c r="B20" s="36">
        <v>42768</v>
      </c>
      <c r="C20" s="26" t="s">
        <v>22</v>
      </c>
      <c r="D20" s="26"/>
      <c r="E20" s="25" t="s">
        <v>6</v>
      </c>
      <c r="F20" s="27" t="s">
        <v>8</v>
      </c>
    </row>
    <row r="21" spans="2:6" ht="12.75" customHeight="1" x14ac:dyDescent="0.25">
      <c r="B21" s="29" t="s">
        <v>0</v>
      </c>
      <c r="C21" s="30" t="s">
        <v>23</v>
      </c>
      <c r="D21" s="30"/>
      <c r="E21" s="37">
        <v>0.2</v>
      </c>
      <c r="F21" s="34">
        <f>$F$19*E21</f>
        <v>453.13599999999997</v>
      </c>
    </row>
    <row r="22" spans="2:6" ht="12.75" customHeight="1" x14ac:dyDescent="0.25">
      <c r="B22" s="29" t="s">
        <v>2</v>
      </c>
      <c r="C22" s="30" t="s">
        <v>59</v>
      </c>
      <c r="D22" s="30"/>
      <c r="E22" s="33">
        <v>0.03</v>
      </c>
      <c r="F22" s="31">
        <f>$F$19*E22</f>
        <v>67.970399999999998</v>
      </c>
    </row>
    <row r="23" spans="2:6" ht="12.75" customHeight="1" x14ac:dyDescent="0.25">
      <c r="B23" s="29" t="s">
        <v>13</v>
      </c>
      <c r="C23" s="30" t="s">
        <v>24</v>
      </c>
      <c r="D23" s="30"/>
      <c r="E23" s="37">
        <v>0.08</v>
      </c>
      <c r="F23" s="34">
        <f>$F$19*E23</f>
        <v>181.2544</v>
      </c>
    </row>
    <row r="24" spans="2:6" ht="12.75" customHeight="1" x14ac:dyDescent="0.25">
      <c r="B24" s="26"/>
      <c r="C24" s="26" t="s">
        <v>19</v>
      </c>
      <c r="D24" s="26"/>
      <c r="E24" s="38">
        <f>SUM(E21:E23)</f>
        <v>0.31</v>
      </c>
      <c r="F24" s="35">
        <f>SUM(F21:F23)</f>
        <v>702.36080000000004</v>
      </c>
    </row>
    <row r="25" spans="2:6" ht="12.75" customHeight="1" x14ac:dyDescent="0.25">
      <c r="B25" s="133" t="s">
        <v>25</v>
      </c>
      <c r="C25" s="133"/>
      <c r="D25" s="133"/>
      <c r="E25" s="133"/>
      <c r="F25" s="133"/>
    </row>
    <row r="26" spans="2:6" ht="12.75" customHeight="1" x14ac:dyDescent="0.25">
      <c r="B26" s="45">
        <v>2</v>
      </c>
      <c r="C26" s="143" t="s">
        <v>26</v>
      </c>
      <c r="D26" s="143"/>
      <c r="E26" s="143"/>
      <c r="F26" s="46" t="s">
        <v>27</v>
      </c>
    </row>
    <row r="27" spans="2:6" ht="12.75" customHeight="1" x14ac:dyDescent="0.25">
      <c r="B27" s="47">
        <v>42737</v>
      </c>
      <c r="C27" s="144" t="str">
        <f>C14</f>
        <v>13º Salário, Férias e Adicional de Férias</v>
      </c>
      <c r="D27" s="144"/>
      <c r="E27" s="144"/>
      <c r="F27" s="48">
        <f>F17</f>
        <v>251.71704799999998</v>
      </c>
    </row>
    <row r="28" spans="2:6" ht="12.75" customHeight="1" x14ac:dyDescent="0.25">
      <c r="B28" s="47">
        <v>42768</v>
      </c>
      <c r="C28" s="144" t="str">
        <f>C20</f>
        <v>GPS, FGTS e outras contribuições</v>
      </c>
      <c r="D28" s="144"/>
      <c r="E28" s="144"/>
      <c r="F28" s="48">
        <f>F24</f>
        <v>702.36080000000004</v>
      </c>
    </row>
    <row r="29" spans="2:6" ht="12.75" customHeight="1" x14ac:dyDescent="0.25">
      <c r="B29" s="133" t="s">
        <v>19</v>
      </c>
      <c r="C29" s="133"/>
      <c r="D29" s="133"/>
      <c r="E29" s="133"/>
      <c r="F29" s="49">
        <f>SUM(F27:F28)</f>
        <v>954.07784800000002</v>
      </c>
    </row>
    <row r="30" spans="2:6" ht="12.75" customHeight="1" x14ac:dyDescent="0.25">
      <c r="B30" s="140" t="s">
        <v>28</v>
      </c>
      <c r="C30" s="140"/>
      <c r="D30" s="140"/>
      <c r="E30" s="140"/>
      <c r="F30" s="140"/>
    </row>
    <row r="31" spans="2:6" ht="19.5" customHeight="1" x14ac:dyDescent="0.25">
      <c r="B31" s="25">
        <v>3</v>
      </c>
      <c r="C31" s="26" t="s">
        <v>29</v>
      </c>
      <c r="D31" s="26"/>
      <c r="E31" s="26" t="s">
        <v>6</v>
      </c>
      <c r="F31" s="27" t="s">
        <v>8</v>
      </c>
    </row>
    <row r="32" spans="2:6" ht="19.5" customHeight="1" x14ac:dyDescent="0.25">
      <c r="B32" s="29" t="s">
        <v>0</v>
      </c>
      <c r="C32" s="30" t="s">
        <v>30</v>
      </c>
      <c r="D32" s="30"/>
      <c r="E32" s="39">
        <v>4.1999999999999997E-3</v>
      </c>
      <c r="F32" s="34">
        <f>$F$11*E32</f>
        <v>9.5158559999999994</v>
      </c>
    </row>
    <row r="33" spans="2:6" ht="24.75" customHeight="1" x14ac:dyDescent="0.25">
      <c r="B33" s="29" t="s">
        <v>1</v>
      </c>
      <c r="C33" s="30" t="s">
        <v>31</v>
      </c>
      <c r="D33" s="30"/>
      <c r="E33" s="39">
        <f>0.08*E32</f>
        <v>3.3599999999999998E-4</v>
      </c>
      <c r="F33" s="22">
        <f>F11*E33</f>
        <v>0.76126847999999991</v>
      </c>
    </row>
    <row r="34" spans="2:6" x14ac:dyDescent="0.25">
      <c r="B34" s="29" t="s">
        <v>2</v>
      </c>
      <c r="C34" s="50" t="s">
        <v>32</v>
      </c>
      <c r="D34" s="30"/>
      <c r="E34" s="39">
        <f>E32+(0.5*E32)*8%*E32</f>
        <v>4.2007056000000001E-3</v>
      </c>
      <c r="F34" s="34">
        <f>F11*E34</f>
        <v>9.5174546638079995</v>
      </c>
    </row>
    <row r="35" spans="2:6" ht="28.5" customHeight="1" x14ac:dyDescent="0.25">
      <c r="B35" s="29" t="s">
        <v>3</v>
      </c>
      <c r="C35" s="50" t="s">
        <v>33</v>
      </c>
      <c r="D35" s="30"/>
      <c r="E35" s="39">
        <v>1.9400000000000001E-2</v>
      </c>
      <c r="F35" s="34">
        <f>($F$11)*E35</f>
        <v>43.954191999999999</v>
      </c>
    </row>
    <row r="36" spans="2:6" ht="27.6" x14ac:dyDescent="0.25">
      <c r="B36" s="29" t="s">
        <v>10</v>
      </c>
      <c r="C36" s="50" t="s">
        <v>34</v>
      </c>
      <c r="D36" s="30"/>
      <c r="E36" s="39">
        <f>E24*E35</f>
        <v>6.0140000000000002E-3</v>
      </c>
      <c r="F36" s="34">
        <f>F11*E36</f>
        <v>13.625799519999999</v>
      </c>
    </row>
    <row r="37" spans="2:6" x14ac:dyDescent="0.25">
      <c r="B37" s="29" t="s">
        <v>11</v>
      </c>
      <c r="C37" s="50" t="s">
        <v>32</v>
      </c>
      <c r="D37" s="30"/>
      <c r="E37" s="39">
        <v>0.5</v>
      </c>
      <c r="F37" s="34">
        <f>E37*F36</f>
        <v>6.8128997599999996</v>
      </c>
    </row>
    <row r="38" spans="2:6" ht="12.75" customHeight="1" x14ac:dyDescent="0.25">
      <c r="B38" s="26"/>
      <c r="C38" s="26" t="s">
        <v>19</v>
      </c>
      <c r="D38" s="26"/>
      <c r="E38" s="40"/>
      <c r="F38" s="35">
        <f>SUM(F32:F37)</f>
        <v>84.187470423807994</v>
      </c>
    </row>
    <row r="39" spans="2:6" ht="12.75" customHeight="1" x14ac:dyDescent="0.25">
      <c r="B39" s="140" t="s">
        <v>89</v>
      </c>
      <c r="C39" s="140"/>
      <c r="D39" s="140"/>
      <c r="E39" s="140"/>
      <c r="F39" s="140"/>
    </row>
    <row r="40" spans="2:6" ht="12.75" customHeight="1" x14ac:dyDescent="0.25">
      <c r="B40" s="141" t="s">
        <v>35</v>
      </c>
      <c r="C40" s="141"/>
      <c r="D40" s="141"/>
      <c r="E40" s="141"/>
      <c r="F40" s="141"/>
    </row>
    <row r="41" spans="2:6" ht="12.75" customHeight="1" x14ac:dyDescent="0.25">
      <c r="B41" s="51">
        <v>42739</v>
      </c>
      <c r="C41" s="52" t="s">
        <v>36</v>
      </c>
      <c r="D41" s="52"/>
      <c r="E41" s="52" t="s">
        <v>6</v>
      </c>
      <c r="F41" s="52" t="s">
        <v>27</v>
      </c>
    </row>
    <row r="42" spans="2:6" ht="12.75" customHeight="1" x14ac:dyDescent="0.25">
      <c r="B42" s="56" t="s">
        <v>0</v>
      </c>
      <c r="C42" s="53" t="s">
        <v>37</v>
      </c>
      <c r="D42" s="53"/>
      <c r="E42" s="54">
        <v>9.0899999999999995E-2</v>
      </c>
      <c r="F42" s="22">
        <f>$F$11*E42</f>
        <v>205.95031199999997</v>
      </c>
    </row>
    <row r="43" spans="2:6" ht="12.75" customHeight="1" x14ac:dyDescent="0.25">
      <c r="B43" s="56" t="s">
        <v>1</v>
      </c>
      <c r="C43" s="53" t="s">
        <v>36</v>
      </c>
      <c r="D43" s="53"/>
      <c r="E43" s="54">
        <v>1.66E-2</v>
      </c>
      <c r="F43" s="22">
        <f>$F$11*E43</f>
        <v>37.610287999999997</v>
      </c>
    </row>
    <row r="44" spans="2:6" ht="12.75" customHeight="1" x14ac:dyDescent="0.25">
      <c r="B44" s="56" t="s">
        <v>2</v>
      </c>
      <c r="C44" s="53" t="s">
        <v>38</v>
      </c>
      <c r="D44" s="53"/>
      <c r="E44" s="54">
        <v>2.0000000000000001E-4</v>
      </c>
      <c r="F44" s="22">
        <f>$F$11*E44</f>
        <v>0.45313599999999998</v>
      </c>
    </row>
    <row r="45" spans="2:6" ht="12.75" customHeight="1" x14ac:dyDescent="0.25">
      <c r="B45" s="56" t="s">
        <v>3</v>
      </c>
      <c r="C45" s="53" t="s">
        <v>39</v>
      </c>
      <c r="D45" s="53"/>
      <c r="E45" s="54">
        <v>2.9999999999999997E-4</v>
      </c>
      <c r="F45" s="22">
        <f>$F$11*E45</f>
        <v>0.67970399999999986</v>
      </c>
    </row>
    <row r="46" spans="2:6" ht="12.75" customHeight="1" x14ac:dyDescent="0.25">
      <c r="B46" s="56" t="s">
        <v>10</v>
      </c>
      <c r="C46" s="53" t="s">
        <v>40</v>
      </c>
      <c r="D46" s="53"/>
      <c r="E46" s="54">
        <v>2.9999999999999997E-4</v>
      </c>
      <c r="F46" s="22">
        <f>$F$11*E46</f>
        <v>0.67970399999999986</v>
      </c>
    </row>
    <row r="47" spans="2:6" ht="12.75" customHeight="1" x14ac:dyDescent="0.25">
      <c r="B47" s="56" t="s">
        <v>11</v>
      </c>
      <c r="C47" s="53" t="s">
        <v>12</v>
      </c>
      <c r="D47" s="53"/>
      <c r="E47" s="53"/>
      <c r="F47" s="22">
        <f t="shared" ref="F47" si="0">$F$11*E47</f>
        <v>0</v>
      </c>
    </row>
    <row r="48" spans="2:6" ht="12.75" customHeight="1" x14ac:dyDescent="0.25">
      <c r="B48" s="146" t="s">
        <v>19</v>
      </c>
      <c r="C48" s="146"/>
      <c r="D48" s="146"/>
      <c r="E48" s="146"/>
      <c r="F48" s="55">
        <f>SUM(F42:F47)</f>
        <v>245.37314399999994</v>
      </c>
    </row>
    <row r="49" spans="1:7" ht="12.75" customHeight="1" x14ac:dyDescent="0.25">
      <c r="B49" s="133" t="s">
        <v>41</v>
      </c>
      <c r="C49" s="133"/>
      <c r="D49" s="133"/>
      <c r="E49" s="133"/>
      <c r="F49" s="133"/>
    </row>
    <row r="50" spans="1:7" ht="12.75" customHeight="1" x14ac:dyDescent="0.25">
      <c r="B50" s="56">
        <v>4</v>
      </c>
      <c r="C50" s="56" t="s">
        <v>42</v>
      </c>
      <c r="D50" s="56"/>
      <c r="E50" s="56"/>
      <c r="F50" s="57" t="s">
        <v>27</v>
      </c>
    </row>
    <row r="51" spans="1:7" ht="12.75" customHeight="1" x14ac:dyDescent="0.25">
      <c r="B51" s="58">
        <v>42739</v>
      </c>
      <c r="C51" s="56" t="str">
        <f>C41</f>
        <v>Ausências Legais</v>
      </c>
      <c r="D51" s="56"/>
      <c r="E51" s="56"/>
      <c r="F51" s="59">
        <f>F48</f>
        <v>245.37314399999994</v>
      </c>
    </row>
    <row r="52" spans="1:7" ht="12.75" customHeight="1" x14ac:dyDescent="0.25">
      <c r="B52" s="141" t="s">
        <v>43</v>
      </c>
      <c r="C52" s="141"/>
      <c r="D52" s="141"/>
      <c r="E52" s="141"/>
      <c r="F52" s="60">
        <f>SUM(F51:F51)</f>
        <v>245.37314399999994</v>
      </c>
    </row>
    <row r="53" spans="1:7" ht="12.75" customHeight="1" x14ac:dyDescent="0.25">
      <c r="B53" s="147" t="s">
        <v>90</v>
      </c>
      <c r="C53" s="148"/>
      <c r="D53" s="148"/>
      <c r="E53" s="148"/>
      <c r="F53" s="148"/>
    </row>
    <row r="54" spans="1:7" ht="12.75" customHeight="1" x14ac:dyDescent="0.25">
      <c r="B54" s="25">
        <v>5</v>
      </c>
      <c r="C54" s="25"/>
      <c r="D54" s="25"/>
      <c r="E54" s="25"/>
      <c r="F54" s="27" t="s">
        <v>8</v>
      </c>
      <c r="G54" s="41"/>
    </row>
    <row r="55" spans="1:7" ht="12.75" customHeight="1" x14ac:dyDescent="0.25">
      <c r="B55" s="29" t="s">
        <v>0</v>
      </c>
      <c r="C55" s="29" t="s">
        <v>233</v>
      </c>
      <c r="D55" s="29"/>
      <c r="E55" s="37"/>
      <c r="F55" s="61">
        <v>155.19999999999999</v>
      </c>
      <c r="G55" s="41"/>
    </row>
    <row r="56" spans="1:7" ht="12.75" customHeight="1" x14ac:dyDescent="0.25">
      <c r="B56" s="29" t="s">
        <v>1</v>
      </c>
      <c r="C56" s="29" t="s">
        <v>234</v>
      </c>
      <c r="D56" s="29"/>
      <c r="E56" s="37"/>
      <c r="F56" s="61">
        <v>163.37</v>
      </c>
      <c r="G56" s="41"/>
    </row>
    <row r="57" spans="1:7" s="74" customFormat="1" ht="12.75" customHeight="1" x14ac:dyDescent="0.25">
      <c r="B57" s="70" t="s">
        <v>2</v>
      </c>
      <c r="C57" s="70" t="s">
        <v>116</v>
      </c>
      <c r="D57" s="70"/>
      <c r="E57" s="71"/>
      <c r="F57" s="72">
        <f>29.15*22</f>
        <v>641.29999999999995</v>
      </c>
      <c r="G57" s="73"/>
    </row>
    <row r="58" spans="1:7" ht="12.75" customHeight="1" x14ac:dyDescent="0.25">
      <c r="B58" s="142" t="s">
        <v>19</v>
      </c>
      <c r="C58" s="142"/>
      <c r="D58" s="142"/>
      <c r="E58" s="142"/>
      <c r="F58" s="62">
        <f>SUM(F55:F57)</f>
        <v>959.86999999999989</v>
      </c>
      <c r="G58" s="41"/>
    </row>
    <row r="59" spans="1:7" ht="12.75" customHeight="1" x14ac:dyDescent="0.25">
      <c r="B59" s="148" t="s">
        <v>80</v>
      </c>
      <c r="C59" s="148"/>
      <c r="D59" s="148"/>
      <c r="E59" s="148"/>
      <c r="F59" s="148"/>
      <c r="G59" s="41"/>
    </row>
    <row r="60" spans="1:7" ht="12.75" customHeight="1" x14ac:dyDescent="0.25">
      <c r="B60" s="25">
        <v>6</v>
      </c>
      <c r="C60" s="25" t="s">
        <v>61</v>
      </c>
      <c r="D60" s="25" t="s">
        <v>62</v>
      </c>
      <c r="E60" s="25" t="s">
        <v>69</v>
      </c>
      <c r="F60" s="27" t="s">
        <v>84</v>
      </c>
      <c r="G60" s="41"/>
    </row>
    <row r="61" spans="1:7" ht="12.75" customHeight="1" x14ac:dyDescent="0.25">
      <c r="B61" s="29" t="s">
        <v>68</v>
      </c>
      <c r="C61" s="29" t="s">
        <v>109</v>
      </c>
      <c r="D61" s="29">
        <v>12</v>
      </c>
      <c r="E61" s="63">
        <v>131.30000000000001</v>
      </c>
      <c r="F61" s="62">
        <f>E61*D61</f>
        <v>1575.6000000000001</v>
      </c>
    </row>
    <row r="62" spans="1:7" ht="12.75" customHeight="1" x14ac:dyDescent="0.25">
      <c r="A62" s="68"/>
      <c r="B62" s="148" t="s">
        <v>60</v>
      </c>
      <c r="C62" s="148"/>
      <c r="D62" s="148"/>
      <c r="E62" s="148"/>
      <c r="F62" s="148"/>
    </row>
    <row r="63" spans="1:7" ht="12.75" customHeight="1" x14ac:dyDescent="0.25">
      <c r="B63" s="25">
        <v>7</v>
      </c>
      <c r="C63" s="26" t="s">
        <v>46</v>
      </c>
      <c r="D63" s="26" t="s">
        <v>47</v>
      </c>
      <c r="E63" s="25" t="s">
        <v>6</v>
      </c>
      <c r="F63" s="27" t="s">
        <v>8</v>
      </c>
    </row>
    <row r="64" spans="1:7" ht="12.75" customHeight="1" x14ac:dyDescent="0.25">
      <c r="B64" s="29" t="s">
        <v>0</v>
      </c>
      <c r="C64" s="30" t="s">
        <v>48</v>
      </c>
      <c r="D64" s="64">
        <f>F58+F52+F38+F29+F11+F61</f>
        <v>6084.7884624238086</v>
      </c>
      <c r="E64" s="65">
        <v>7.0000000000000007E-2</v>
      </c>
      <c r="F64" s="31">
        <f>D64*E64</f>
        <v>425.93519236966665</v>
      </c>
    </row>
    <row r="65" spans="2:6" ht="12.75" customHeight="1" x14ac:dyDescent="0.25">
      <c r="B65" s="29" t="s">
        <v>1</v>
      </c>
      <c r="C65" s="30" t="s">
        <v>49</v>
      </c>
      <c r="D65" s="64">
        <f>D64+F64</f>
        <v>6510.7236547934754</v>
      </c>
      <c r="E65" s="66">
        <v>0.17</v>
      </c>
      <c r="F65" s="31">
        <f>D65*E65</f>
        <v>1106.8230213148909</v>
      </c>
    </row>
    <row r="66" spans="2:6" ht="12.75" customHeight="1" x14ac:dyDescent="0.25">
      <c r="B66" s="29" t="s">
        <v>2</v>
      </c>
      <c r="C66" s="30" t="s">
        <v>50</v>
      </c>
      <c r="D66" s="31">
        <f>ROUND((F75+F64+F65)/(1-E66),2)</f>
        <v>8656.2999999999993</v>
      </c>
      <c r="E66" s="65">
        <v>0.12</v>
      </c>
      <c r="F66" s="31">
        <f>D66*E66</f>
        <v>1038.7559999999999</v>
      </c>
    </row>
    <row r="67" spans="2:6" ht="12.75" customHeight="1" x14ac:dyDescent="0.25">
      <c r="B67" s="26"/>
      <c r="C67" s="26" t="s">
        <v>19</v>
      </c>
      <c r="D67" s="26"/>
      <c r="E67" s="38"/>
      <c r="F67" s="35">
        <f>SUM(F64:F66)</f>
        <v>2571.5142136845575</v>
      </c>
    </row>
    <row r="68" spans="2:6" ht="12.75" customHeight="1" x14ac:dyDescent="0.25">
      <c r="B68" s="141" t="s">
        <v>51</v>
      </c>
      <c r="C68" s="141"/>
      <c r="D68" s="141"/>
      <c r="E68" s="141"/>
      <c r="F68" s="27" t="s">
        <v>8</v>
      </c>
    </row>
    <row r="69" spans="2:6" ht="12.75" customHeight="1" x14ac:dyDescent="0.25">
      <c r="B69" s="25" t="s">
        <v>0</v>
      </c>
      <c r="C69" s="145" t="s">
        <v>52</v>
      </c>
      <c r="D69" s="145"/>
      <c r="E69" s="145"/>
      <c r="F69" s="22">
        <f>F11</f>
        <v>2265.6799999999998</v>
      </c>
    </row>
    <row r="70" spans="2:6" ht="12.75" customHeight="1" x14ac:dyDescent="0.25">
      <c r="B70" s="29" t="s">
        <v>1</v>
      </c>
      <c r="C70" s="150" t="s">
        <v>53</v>
      </c>
      <c r="D70" s="150"/>
      <c r="E70" s="150"/>
      <c r="F70" s="34">
        <f>F29</f>
        <v>954.07784800000002</v>
      </c>
    </row>
    <row r="71" spans="2:6" ht="12.75" customHeight="1" x14ac:dyDescent="0.25">
      <c r="B71" s="29" t="s">
        <v>2</v>
      </c>
      <c r="C71" s="150" t="s">
        <v>54</v>
      </c>
      <c r="D71" s="150"/>
      <c r="E71" s="150"/>
      <c r="F71" s="34">
        <f>F38</f>
        <v>84.187470423807994</v>
      </c>
    </row>
    <row r="72" spans="2:6" ht="12.75" customHeight="1" x14ac:dyDescent="0.25">
      <c r="B72" s="29" t="s">
        <v>3</v>
      </c>
      <c r="C72" s="150" t="s">
        <v>55</v>
      </c>
      <c r="D72" s="150"/>
      <c r="E72" s="150"/>
      <c r="F72" s="34">
        <f>F52</f>
        <v>245.37314399999994</v>
      </c>
    </row>
    <row r="73" spans="2:6" ht="12.75" customHeight="1" x14ac:dyDescent="0.25">
      <c r="B73" s="29" t="s">
        <v>10</v>
      </c>
      <c r="C73" s="150" t="s">
        <v>56</v>
      </c>
      <c r="D73" s="150"/>
      <c r="E73" s="150"/>
      <c r="F73" s="34">
        <f>F58</f>
        <v>959.86999999999989</v>
      </c>
    </row>
    <row r="74" spans="2:6" ht="12.75" customHeight="1" x14ac:dyDescent="0.25">
      <c r="B74" s="29" t="s">
        <v>11</v>
      </c>
      <c r="C74" s="150" t="s">
        <v>95</v>
      </c>
      <c r="D74" s="150"/>
      <c r="E74" s="150"/>
      <c r="F74" s="34">
        <f>F61</f>
        <v>1575.6000000000001</v>
      </c>
    </row>
    <row r="75" spans="2:6" ht="12.75" customHeight="1" x14ac:dyDescent="0.25">
      <c r="B75" s="142" t="s">
        <v>57</v>
      </c>
      <c r="C75" s="142"/>
      <c r="D75" s="142"/>
      <c r="E75" s="142"/>
      <c r="F75" s="35">
        <f>SUM(F69:F74)</f>
        <v>6084.7884624238086</v>
      </c>
    </row>
    <row r="76" spans="2:6" ht="12.75" customHeight="1" x14ac:dyDescent="0.25">
      <c r="B76" s="29" t="s">
        <v>63</v>
      </c>
      <c r="C76" s="150" t="s">
        <v>64</v>
      </c>
      <c r="D76" s="150"/>
      <c r="E76" s="150"/>
      <c r="F76" s="63">
        <f>F67</f>
        <v>2571.5142136845575</v>
      </c>
    </row>
    <row r="77" spans="2:6" x14ac:dyDescent="0.25">
      <c r="B77" s="145" t="s">
        <v>58</v>
      </c>
      <c r="C77" s="145"/>
      <c r="D77" s="145"/>
      <c r="E77" s="145"/>
      <c r="F77" s="35">
        <f>F75+F76</f>
        <v>8656.3026761083656</v>
      </c>
    </row>
    <row r="78" spans="2:6" ht="15" customHeight="1" x14ac:dyDescent="0.25">
      <c r="B78" s="145" t="s">
        <v>65</v>
      </c>
      <c r="C78" s="145"/>
      <c r="D78" s="145"/>
      <c r="E78" s="145"/>
      <c r="F78" s="67">
        <f>F77/220</f>
        <v>39.346830345947119</v>
      </c>
    </row>
    <row r="79" spans="2:6" ht="15" customHeight="1" x14ac:dyDescent="0.25">
      <c r="B79" s="151" t="s">
        <v>67</v>
      </c>
      <c r="C79" s="151"/>
      <c r="D79" s="151"/>
      <c r="E79" s="151"/>
      <c r="F79" s="151"/>
    </row>
    <row r="80" spans="2:6" x14ac:dyDescent="0.25">
      <c r="B80" s="149" t="s">
        <v>81</v>
      </c>
      <c r="C80" s="149"/>
      <c r="D80" s="149"/>
      <c r="E80" s="149"/>
      <c r="F80" s="149"/>
    </row>
    <row r="81" spans="2:15" x14ac:dyDescent="0.25">
      <c r="B81" s="149" t="s">
        <v>66</v>
      </c>
      <c r="C81" s="149"/>
      <c r="D81" s="149"/>
      <c r="E81" s="149"/>
      <c r="F81" s="149"/>
      <c r="G81" s="23"/>
    </row>
    <row r="82" spans="2:15" x14ac:dyDescent="0.25">
      <c r="C82" s="24"/>
    </row>
    <row r="83" spans="2:15" x14ac:dyDescent="0.25">
      <c r="B83" s="1" t="str">
        <f>PO!B35</f>
        <v>São Sebastião do Oeste/MG, 13 de junho de 2025.</v>
      </c>
      <c r="C83" s="24"/>
    </row>
    <row r="84" spans="2:15" x14ac:dyDescent="0.25"/>
    <row r="85" spans="2:15" x14ac:dyDescent="0.25"/>
    <row r="86" spans="2:15" x14ac:dyDescent="0.2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spans="2:15" x14ac:dyDescent="0.25">
      <c r="C87" s="17"/>
      <c r="D87" s="17"/>
      <c r="E87" s="17"/>
      <c r="F87" s="17"/>
      <c r="G87" s="17"/>
      <c r="H87" s="42"/>
      <c r="I87" s="42"/>
      <c r="J87" s="42"/>
      <c r="K87" s="42"/>
      <c r="L87" s="42"/>
      <c r="M87" s="42"/>
      <c r="N87" s="42"/>
      <c r="O87" s="42"/>
    </row>
    <row r="88" spans="2:15" x14ac:dyDescent="0.25">
      <c r="C88" s="75" t="s">
        <v>154</v>
      </c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spans="2:15" ht="14.4" thickBot="1" x14ac:dyDescent="0.3">
      <c r="C89" s="76" t="s">
        <v>155</v>
      </c>
      <c r="D89" s="17"/>
      <c r="E89" s="17"/>
      <c r="F89" s="17"/>
      <c r="G89" s="17"/>
      <c r="H89" s="20"/>
      <c r="I89" s="20"/>
      <c r="J89" s="20"/>
      <c r="K89" s="20"/>
      <c r="L89" s="20"/>
      <c r="M89" s="20"/>
      <c r="N89" s="20"/>
      <c r="O89" s="20"/>
    </row>
    <row r="90" spans="2:15" x14ac:dyDescent="0.25"/>
    <row r="91" spans="2:15" x14ac:dyDescent="0.25"/>
  </sheetData>
  <mergeCells count="36">
    <mergeCell ref="B81:F81"/>
    <mergeCell ref="C70:E70"/>
    <mergeCell ref="C71:E71"/>
    <mergeCell ref="C72:E72"/>
    <mergeCell ref="C73:E73"/>
    <mergeCell ref="C74:E74"/>
    <mergeCell ref="B75:E75"/>
    <mergeCell ref="C76:E76"/>
    <mergeCell ref="B77:E77"/>
    <mergeCell ref="B78:E78"/>
    <mergeCell ref="B79:F79"/>
    <mergeCell ref="B80:F80"/>
    <mergeCell ref="C69:E69"/>
    <mergeCell ref="B30:F30"/>
    <mergeCell ref="B39:F39"/>
    <mergeCell ref="B40:F40"/>
    <mergeCell ref="B48:E48"/>
    <mergeCell ref="B49:F49"/>
    <mergeCell ref="B52:E52"/>
    <mergeCell ref="B53:F53"/>
    <mergeCell ref="B58:E58"/>
    <mergeCell ref="B59:F59"/>
    <mergeCell ref="B62:F62"/>
    <mergeCell ref="B68:E68"/>
    <mergeCell ref="B29:E29"/>
    <mergeCell ref="B5:F5"/>
    <mergeCell ref="B6:F6"/>
    <mergeCell ref="B7:F7"/>
    <mergeCell ref="B12:F12"/>
    <mergeCell ref="B13:F13"/>
    <mergeCell ref="C17:E17"/>
    <mergeCell ref="B18:E19"/>
    <mergeCell ref="B25:F25"/>
    <mergeCell ref="C26:E26"/>
    <mergeCell ref="C27:E27"/>
    <mergeCell ref="C28:E2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rstPageNumber="0" fitToWidth="0" fitToHeight="0" orientation="portrait" r:id="rId1"/>
  <headerFooter>
    <oddHeader>&amp;L&amp;G&amp;C&amp;"Arial,Negrito"&amp;20&amp;G</oddHeader>
    <oddFooter xml:space="preserve">&amp;CPraça Padre Altamiro de Faria, 178 – Centro – São Sebastião do Oeste – MG
CEP 35.567-000 – Telefone (37) 3286-1173 – CNPJ 18.308.734/0001-06
E-mail: engenhariaprefsso@gmail.com – Site www.saosebastiaodooeste.mg.gov.br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24263-E389-4379-B07C-EF8276EDD49F}">
  <sheetPr codeName="Planilha4">
    <tabColor theme="0"/>
  </sheetPr>
  <dimension ref="A1:AMI92"/>
  <sheetViews>
    <sheetView topLeftCell="A42" workbookViewId="0">
      <selection activeCell="C57" sqref="C57"/>
    </sheetView>
  </sheetViews>
  <sheetFormatPr defaultColWidth="0" defaultRowHeight="13.8" zeroHeight="1" x14ac:dyDescent="0.25"/>
  <cols>
    <col min="1" max="1" width="3.69921875" style="1" customWidth="1"/>
    <col min="2" max="2" width="12.59765625" style="1" customWidth="1"/>
    <col min="3" max="3" width="50.69921875" style="1" customWidth="1"/>
    <col min="4" max="4" width="11.3984375" style="1" bestFit="1" customWidth="1"/>
    <col min="5" max="5" width="11.59765625" style="1" bestFit="1" customWidth="1"/>
    <col min="6" max="6" width="20.8984375" style="1" customWidth="1"/>
    <col min="7" max="7" width="15.09765625" style="1" customWidth="1"/>
    <col min="8" max="8" width="10.69921875" style="1" hidden="1" customWidth="1"/>
    <col min="9" max="14" width="8.5" style="1" hidden="1" customWidth="1"/>
    <col min="15" max="24" width="7.09765625" style="1" hidden="1" customWidth="1"/>
    <col min="25" max="1023" width="12.8984375" style="1" hidden="1" customWidth="1"/>
    <col min="1024" max="16384" width="9" style="1" hidden="1"/>
  </cols>
  <sheetData>
    <row r="1" spans="2:8" x14ac:dyDescent="0.25"/>
    <row r="2" spans="2:8" x14ac:dyDescent="0.25"/>
    <row r="3" spans="2:8" x14ac:dyDescent="0.25"/>
    <row r="4" spans="2:8" x14ac:dyDescent="0.25"/>
    <row r="5" spans="2:8" ht="71.25" customHeight="1" x14ac:dyDescent="0.25">
      <c r="B5" s="134" t="s">
        <v>157</v>
      </c>
      <c r="C5" s="135"/>
      <c r="D5" s="135"/>
      <c r="E5" s="135"/>
      <c r="F5" s="136"/>
    </row>
    <row r="6" spans="2:8" ht="37.5" customHeight="1" x14ac:dyDescent="0.25">
      <c r="B6" s="152" t="s">
        <v>195</v>
      </c>
      <c r="C6" s="152"/>
      <c r="D6" s="152"/>
      <c r="E6" s="152"/>
      <c r="F6" s="152"/>
    </row>
    <row r="7" spans="2:8" ht="12.75" customHeight="1" x14ac:dyDescent="0.25">
      <c r="B7" s="140" t="s">
        <v>4</v>
      </c>
      <c r="C7" s="140"/>
      <c r="D7" s="140"/>
      <c r="E7" s="140"/>
      <c r="F7" s="140"/>
    </row>
    <row r="8" spans="2:8" ht="12.75" customHeight="1" x14ac:dyDescent="0.25">
      <c r="B8" s="25">
        <v>1</v>
      </c>
      <c r="C8" s="26" t="s">
        <v>5</v>
      </c>
      <c r="D8" s="26" t="s">
        <v>7</v>
      </c>
      <c r="E8" s="25" t="s">
        <v>6</v>
      </c>
      <c r="F8" s="27" t="s">
        <v>8</v>
      </c>
      <c r="G8" s="32"/>
      <c r="H8" s="28"/>
    </row>
    <row r="9" spans="2:8" ht="12.75" customHeight="1" x14ac:dyDescent="0.25">
      <c r="B9" s="29" t="s">
        <v>0</v>
      </c>
      <c r="C9" s="30" t="s">
        <v>9</v>
      </c>
      <c r="D9" s="30"/>
      <c r="E9" s="30"/>
      <c r="F9" s="31">
        <v>1903.43</v>
      </c>
      <c r="G9" s="32"/>
      <c r="H9" s="28"/>
    </row>
    <row r="10" spans="2:8" ht="12.75" customHeight="1" x14ac:dyDescent="0.25">
      <c r="B10" s="29" t="s">
        <v>1</v>
      </c>
      <c r="C10" s="30" t="s">
        <v>96</v>
      </c>
      <c r="D10" s="26"/>
      <c r="E10" s="37">
        <v>0.3</v>
      </c>
      <c r="F10" s="31">
        <f>ROUND(E10*F9,2)</f>
        <v>571.03</v>
      </c>
      <c r="G10" s="32"/>
      <c r="H10" s="28"/>
    </row>
    <row r="11" spans="2:8" ht="12.75" customHeight="1" x14ac:dyDescent="0.25">
      <c r="B11" s="29"/>
      <c r="C11" s="30"/>
      <c r="D11" s="33"/>
      <c r="E11" s="34"/>
      <c r="F11" s="31"/>
    </row>
    <row r="12" spans="2:8" ht="12.75" customHeight="1" x14ac:dyDescent="0.25">
      <c r="B12" s="26"/>
      <c r="C12" s="26" t="s">
        <v>14</v>
      </c>
      <c r="D12" s="26"/>
      <c r="E12" s="26"/>
      <c r="F12" s="35">
        <f>SUM(F9:F10)</f>
        <v>2474.46</v>
      </c>
    </row>
    <row r="13" spans="2:8" ht="12.75" customHeight="1" x14ac:dyDescent="0.25">
      <c r="B13" s="140" t="s">
        <v>91</v>
      </c>
      <c r="C13" s="140"/>
      <c r="D13" s="140"/>
      <c r="E13" s="140"/>
      <c r="F13" s="140"/>
    </row>
    <row r="14" spans="2:8" ht="12.75" customHeight="1" x14ac:dyDescent="0.25">
      <c r="B14" s="141" t="s">
        <v>15</v>
      </c>
      <c r="C14" s="141"/>
      <c r="D14" s="141"/>
      <c r="E14" s="141"/>
      <c r="F14" s="141"/>
    </row>
    <row r="15" spans="2:8" ht="12.75" customHeight="1" x14ac:dyDescent="0.25">
      <c r="B15" s="36">
        <v>42737</v>
      </c>
      <c r="C15" s="43" t="s">
        <v>16</v>
      </c>
      <c r="D15" s="26"/>
      <c r="E15" s="25" t="s">
        <v>6</v>
      </c>
      <c r="F15" s="27" t="s">
        <v>8</v>
      </c>
    </row>
    <row r="16" spans="2:8" ht="12.75" customHeight="1" x14ac:dyDescent="0.25">
      <c r="B16" s="29" t="s">
        <v>0</v>
      </c>
      <c r="C16" s="30" t="s">
        <v>17</v>
      </c>
      <c r="D16" s="30"/>
      <c r="E16" s="37">
        <v>8.3299999999999999E-2</v>
      </c>
      <c r="F16" s="34">
        <f>E16*F12</f>
        <v>206.12251800000001</v>
      </c>
    </row>
    <row r="17" spans="2:6" ht="12.75" customHeight="1" x14ac:dyDescent="0.25">
      <c r="B17" s="29" t="s">
        <v>1</v>
      </c>
      <c r="C17" s="30" t="s">
        <v>18</v>
      </c>
      <c r="D17" s="30"/>
      <c r="E17" s="37">
        <v>2.7799999999999998E-2</v>
      </c>
      <c r="F17" s="34">
        <f>E17*F12</f>
        <v>68.789987999999994</v>
      </c>
    </row>
    <row r="18" spans="2:6" ht="12.75" customHeight="1" x14ac:dyDescent="0.25">
      <c r="B18" s="26"/>
      <c r="C18" s="142" t="s">
        <v>19</v>
      </c>
      <c r="D18" s="142"/>
      <c r="E18" s="142"/>
      <c r="F18" s="35">
        <f>SUM(F16:F17)</f>
        <v>274.91250600000001</v>
      </c>
    </row>
    <row r="19" spans="2:6" ht="12.75" customHeight="1" x14ac:dyDescent="0.25">
      <c r="B19" s="141" t="s">
        <v>20</v>
      </c>
      <c r="C19" s="141"/>
      <c r="D19" s="141"/>
      <c r="E19" s="141"/>
      <c r="F19" s="44" t="s">
        <v>21</v>
      </c>
    </row>
    <row r="20" spans="2:6" ht="12.75" customHeight="1" x14ac:dyDescent="0.25">
      <c r="B20" s="141"/>
      <c r="C20" s="141"/>
      <c r="D20" s="141"/>
      <c r="E20" s="141"/>
      <c r="F20" s="27">
        <f>F12</f>
        <v>2474.46</v>
      </c>
    </row>
    <row r="21" spans="2:6" ht="12.75" customHeight="1" x14ac:dyDescent="0.25">
      <c r="B21" s="36">
        <v>42768</v>
      </c>
      <c r="C21" s="26" t="s">
        <v>22</v>
      </c>
      <c r="D21" s="26"/>
      <c r="E21" s="25" t="s">
        <v>6</v>
      </c>
      <c r="F21" s="27" t="s">
        <v>8</v>
      </c>
    </row>
    <row r="22" spans="2:6" ht="12.75" customHeight="1" x14ac:dyDescent="0.25">
      <c r="B22" s="29" t="s">
        <v>0</v>
      </c>
      <c r="C22" s="30" t="s">
        <v>23</v>
      </c>
      <c r="D22" s="30"/>
      <c r="E22" s="37">
        <v>0.2</v>
      </c>
      <c r="F22" s="34">
        <f>$F$20*E22</f>
        <v>494.89200000000005</v>
      </c>
    </row>
    <row r="23" spans="2:6" ht="12.75" customHeight="1" x14ac:dyDescent="0.25">
      <c r="B23" s="29" t="s">
        <v>2</v>
      </c>
      <c r="C23" s="30" t="s">
        <v>59</v>
      </c>
      <c r="D23" s="30"/>
      <c r="E23" s="33">
        <v>0.03</v>
      </c>
      <c r="F23" s="31">
        <f>$F$20*E23</f>
        <v>74.233800000000002</v>
      </c>
    </row>
    <row r="24" spans="2:6" ht="12.75" customHeight="1" x14ac:dyDescent="0.25">
      <c r="B24" s="29" t="s">
        <v>13</v>
      </c>
      <c r="C24" s="30" t="s">
        <v>24</v>
      </c>
      <c r="D24" s="30"/>
      <c r="E24" s="37">
        <v>0.08</v>
      </c>
      <c r="F24" s="34">
        <f>$F$20*E24</f>
        <v>197.95680000000002</v>
      </c>
    </row>
    <row r="25" spans="2:6" ht="12.75" customHeight="1" x14ac:dyDescent="0.25">
      <c r="B25" s="26"/>
      <c r="C25" s="26" t="s">
        <v>19</v>
      </c>
      <c r="D25" s="26"/>
      <c r="E25" s="38">
        <f>SUM(E22:E24)</f>
        <v>0.31</v>
      </c>
      <c r="F25" s="35">
        <f>SUM(F22:F24)</f>
        <v>767.08260000000007</v>
      </c>
    </row>
    <row r="26" spans="2:6" ht="12.75" customHeight="1" x14ac:dyDescent="0.25">
      <c r="B26" s="133" t="s">
        <v>25</v>
      </c>
      <c r="C26" s="133"/>
      <c r="D26" s="133"/>
      <c r="E26" s="133"/>
      <c r="F26" s="133"/>
    </row>
    <row r="27" spans="2:6" ht="12.75" customHeight="1" x14ac:dyDescent="0.25">
      <c r="B27" s="45">
        <v>2</v>
      </c>
      <c r="C27" s="143" t="s">
        <v>26</v>
      </c>
      <c r="D27" s="143"/>
      <c r="E27" s="143"/>
      <c r="F27" s="46" t="s">
        <v>27</v>
      </c>
    </row>
    <row r="28" spans="2:6" ht="12.75" customHeight="1" x14ac:dyDescent="0.25">
      <c r="B28" s="47">
        <v>42737</v>
      </c>
      <c r="C28" s="144" t="str">
        <f>C15</f>
        <v>13º Salário, Férias e Adicional de Férias</v>
      </c>
      <c r="D28" s="144"/>
      <c r="E28" s="144"/>
      <c r="F28" s="48">
        <f>F18</f>
        <v>274.91250600000001</v>
      </c>
    </row>
    <row r="29" spans="2:6" ht="12.75" customHeight="1" x14ac:dyDescent="0.25">
      <c r="B29" s="47">
        <v>42768</v>
      </c>
      <c r="C29" s="144" t="str">
        <f>C21</f>
        <v>GPS, FGTS e outras contribuições</v>
      </c>
      <c r="D29" s="144"/>
      <c r="E29" s="144"/>
      <c r="F29" s="48">
        <f>F25</f>
        <v>767.08260000000007</v>
      </c>
    </row>
    <row r="30" spans="2:6" ht="12.75" customHeight="1" x14ac:dyDescent="0.25">
      <c r="B30" s="133" t="s">
        <v>19</v>
      </c>
      <c r="C30" s="133"/>
      <c r="D30" s="133"/>
      <c r="E30" s="133"/>
      <c r="F30" s="49">
        <f>SUM(F28:F29)</f>
        <v>1041.9951060000001</v>
      </c>
    </row>
    <row r="31" spans="2:6" ht="12.75" customHeight="1" x14ac:dyDescent="0.25">
      <c r="B31" s="140" t="s">
        <v>28</v>
      </c>
      <c r="C31" s="140"/>
      <c r="D31" s="140"/>
      <c r="E31" s="140"/>
      <c r="F31" s="140"/>
    </row>
    <row r="32" spans="2:6" ht="19.5" customHeight="1" x14ac:dyDescent="0.25">
      <c r="B32" s="25">
        <v>3</v>
      </c>
      <c r="C32" s="26" t="s">
        <v>29</v>
      </c>
      <c r="D32" s="26"/>
      <c r="E32" s="26" t="s">
        <v>6</v>
      </c>
      <c r="F32" s="27" t="s">
        <v>8</v>
      </c>
    </row>
    <row r="33" spans="2:6" ht="19.5" customHeight="1" x14ac:dyDescent="0.25">
      <c r="B33" s="29" t="s">
        <v>0</v>
      </c>
      <c r="C33" s="30" t="s">
        <v>30</v>
      </c>
      <c r="D33" s="30"/>
      <c r="E33" s="39">
        <v>4.1999999999999997E-3</v>
      </c>
      <c r="F33" s="34">
        <f>$F$12*E33</f>
        <v>10.392731999999999</v>
      </c>
    </row>
    <row r="34" spans="2:6" ht="24.75" customHeight="1" x14ac:dyDescent="0.25">
      <c r="B34" s="29" t="s">
        <v>1</v>
      </c>
      <c r="C34" s="30" t="s">
        <v>31</v>
      </c>
      <c r="D34" s="30"/>
      <c r="E34" s="39">
        <f>0.08*E33</f>
        <v>3.3599999999999998E-4</v>
      </c>
      <c r="F34" s="22">
        <f>F12*E34</f>
        <v>0.83141855999999992</v>
      </c>
    </row>
    <row r="35" spans="2:6" x14ac:dyDescent="0.25">
      <c r="B35" s="29" t="s">
        <v>2</v>
      </c>
      <c r="C35" s="50" t="s">
        <v>32</v>
      </c>
      <c r="D35" s="30"/>
      <c r="E35" s="39">
        <f>E33+(0.5*E33)*8%*E33</f>
        <v>4.2007056000000001E-3</v>
      </c>
      <c r="F35" s="34">
        <f>F12*E35</f>
        <v>10.394477978976001</v>
      </c>
    </row>
    <row r="36" spans="2:6" ht="28.5" customHeight="1" x14ac:dyDescent="0.25">
      <c r="B36" s="29" t="s">
        <v>3</v>
      </c>
      <c r="C36" s="50" t="s">
        <v>33</v>
      </c>
      <c r="D36" s="30"/>
      <c r="E36" s="39">
        <v>1.9400000000000001E-2</v>
      </c>
      <c r="F36" s="34">
        <f>($F$12)*E36</f>
        <v>48.004524000000004</v>
      </c>
    </row>
    <row r="37" spans="2:6" ht="27.6" x14ac:dyDescent="0.25">
      <c r="B37" s="29" t="s">
        <v>10</v>
      </c>
      <c r="C37" s="50" t="s">
        <v>34</v>
      </c>
      <c r="D37" s="30"/>
      <c r="E37" s="39">
        <f>E25*E36</f>
        <v>6.0140000000000002E-3</v>
      </c>
      <c r="F37" s="34">
        <f>F12*E37</f>
        <v>14.88140244</v>
      </c>
    </row>
    <row r="38" spans="2:6" x14ac:dyDescent="0.25">
      <c r="B38" s="29" t="s">
        <v>11</v>
      </c>
      <c r="C38" s="50" t="s">
        <v>32</v>
      </c>
      <c r="D38" s="30"/>
      <c r="E38" s="39">
        <v>0.5</v>
      </c>
      <c r="F38" s="34">
        <f>E38*F37</f>
        <v>7.4407012200000002</v>
      </c>
    </row>
    <row r="39" spans="2:6" ht="12.75" customHeight="1" x14ac:dyDescent="0.25">
      <c r="B39" s="26"/>
      <c r="C39" s="26" t="s">
        <v>19</v>
      </c>
      <c r="D39" s="26"/>
      <c r="E39" s="40"/>
      <c r="F39" s="35">
        <f>SUM(F33:F38)</f>
        <v>91.945256198975997</v>
      </c>
    </row>
    <row r="40" spans="2:6" ht="12.75" customHeight="1" x14ac:dyDescent="0.25">
      <c r="B40" s="140" t="s">
        <v>89</v>
      </c>
      <c r="C40" s="140"/>
      <c r="D40" s="140"/>
      <c r="E40" s="140"/>
      <c r="F40" s="140"/>
    </row>
    <row r="41" spans="2:6" ht="12.75" customHeight="1" x14ac:dyDescent="0.25">
      <c r="B41" s="141" t="s">
        <v>35</v>
      </c>
      <c r="C41" s="141"/>
      <c r="D41" s="141"/>
      <c r="E41" s="141"/>
      <c r="F41" s="141"/>
    </row>
    <row r="42" spans="2:6" ht="12.75" customHeight="1" x14ac:dyDescent="0.25">
      <c r="B42" s="51">
        <v>42739</v>
      </c>
      <c r="C42" s="52" t="s">
        <v>36</v>
      </c>
      <c r="D42" s="52"/>
      <c r="E42" s="52" t="s">
        <v>6</v>
      </c>
      <c r="F42" s="52" t="s">
        <v>27</v>
      </c>
    </row>
    <row r="43" spans="2:6" ht="12.75" customHeight="1" x14ac:dyDescent="0.25">
      <c r="B43" s="53" t="s">
        <v>0</v>
      </c>
      <c r="C43" s="53" t="s">
        <v>37</v>
      </c>
      <c r="D43" s="53"/>
      <c r="E43" s="54">
        <v>9.0899999999999995E-2</v>
      </c>
      <c r="F43" s="22">
        <f>$F$12*E43</f>
        <v>224.928414</v>
      </c>
    </row>
    <row r="44" spans="2:6" ht="12.75" customHeight="1" x14ac:dyDescent="0.25">
      <c r="B44" s="53" t="s">
        <v>1</v>
      </c>
      <c r="C44" s="53" t="s">
        <v>36</v>
      </c>
      <c r="D44" s="53"/>
      <c r="E44" s="54">
        <v>1.66E-2</v>
      </c>
      <c r="F44" s="22">
        <f>$F$12*E44</f>
        <v>41.076036000000002</v>
      </c>
    </row>
    <row r="45" spans="2:6" ht="12.75" customHeight="1" x14ac:dyDescent="0.25">
      <c r="B45" s="53" t="s">
        <v>2</v>
      </c>
      <c r="C45" s="53" t="s">
        <v>38</v>
      </c>
      <c r="D45" s="53"/>
      <c r="E45" s="54">
        <v>2.0000000000000001E-4</v>
      </c>
      <c r="F45" s="22">
        <f>$F$12*E45</f>
        <v>0.49489200000000005</v>
      </c>
    </row>
    <row r="46" spans="2:6" ht="12.75" customHeight="1" x14ac:dyDescent="0.25">
      <c r="B46" s="53" t="s">
        <v>3</v>
      </c>
      <c r="C46" s="53" t="s">
        <v>39</v>
      </c>
      <c r="D46" s="53"/>
      <c r="E46" s="54">
        <v>2.9999999999999997E-4</v>
      </c>
      <c r="F46" s="22">
        <f>$F$12*E46</f>
        <v>0.74233799999999994</v>
      </c>
    </row>
    <row r="47" spans="2:6" ht="12.75" customHeight="1" x14ac:dyDescent="0.25">
      <c r="B47" s="53" t="s">
        <v>10</v>
      </c>
      <c r="C47" s="53" t="s">
        <v>40</v>
      </c>
      <c r="D47" s="53"/>
      <c r="E47" s="54">
        <v>2.9999999999999997E-4</v>
      </c>
      <c r="F47" s="22">
        <f>$F$12*E47</f>
        <v>0.74233799999999994</v>
      </c>
    </row>
    <row r="48" spans="2:6" ht="12.75" customHeight="1" x14ac:dyDescent="0.25">
      <c r="B48" s="53" t="s">
        <v>11</v>
      </c>
      <c r="C48" s="53" t="s">
        <v>12</v>
      </c>
      <c r="D48" s="53"/>
      <c r="E48" s="53"/>
      <c r="F48" s="22">
        <f t="shared" ref="F48" si="0">$F$12*E48</f>
        <v>0</v>
      </c>
    </row>
    <row r="49" spans="2:7" ht="12.75" customHeight="1" x14ac:dyDescent="0.25">
      <c r="B49" s="146" t="s">
        <v>19</v>
      </c>
      <c r="C49" s="146"/>
      <c r="D49" s="146"/>
      <c r="E49" s="146"/>
      <c r="F49" s="55">
        <f>SUM(F43:F48)</f>
        <v>267.98401800000005</v>
      </c>
    </row>
    <row r="50" spans="2:7" ht="12.75" customHeight="1" x14ac:dyDescent="0.25">
      <c r="B50" s="133" t="s">
        <v>41</v>
      </c>
      <c r="C50" s="133"/>
      <c r="D50" s="133"/>
      <c r="E50" s="133"/>
      <c r="F50" s="133"/>
    </row>
    <row r="51" spans="2:7" ht="12.75" customHeight="1" x14ac:dyDescent="0.25">
      <c r="B51" s="56">
        <v>4</v>
      </c>
      <c r="C51" s="56" t="s">
        <v>42</v>
      </c>
      <c r="D51" s="56"/>
      <c r="E51" s="56"/>
      <c r="F51" s="57" t="s">
        <v>27</v>
      </c>
    </row>
    <row r="52" spans="2:7" ht="12.75" customHeight="1" x14ac:dyDescent="0.25">
      <c r="B52" s="58">
        <v>42739</v>
      </c>
      <c r="C52" s="56" t="str">
        <f>C42</f>
        <v>Ausências Legais</v>
      </c>
      <c r="D52" s="56"/>
      <c r="E52" s="56"/>
      <c r="F52" s="59">
        <f>F49</f>
        <v>267.98401800000005</v>
      </c>
    </row>
    <row r="53" spans="2:7" ht="12.75" customHeight="1" x14ac:dyDescent="0.25">
      <c r="B53" s="141" t="s">
        <v>43</v>
      </c>
      <c r="C53" s="141"/>
      <c r="D53" s="141"/>
      <c r="E53" s="141"/>
      <c r="F53" s="60">
        <f>SUM(F52:F52)</f>
        <v>267.98401800000005</v>
      </c>
    </row>
    <row r="54" spans="2:7" ht="12.75" customHeight="1" x14ac:dyDescent="0.25">
      <c r="B54" s="147" t="s">
        <v>90</v>
      </c>
      <c r="C54" s="148"/>
      <c r="D54" s="148"/>
      <c r="E54" s="148"/>
      <c r="F54" s="148"/>
    </row>
    <row r="55" spans="2:7" ht="12.75" customHeight="1" x14ac:dyDescent="0.25">
      <c r="B55" s="25">
        <v>5</v>
      </c>
      <c r="C55" s="25"/>
      <c r="D55" s="25"/>
      <c r="E55" s="25"/>
      <c r="F55" s="27" t="s">
        <v>8</v>
      </c>
      <c r="G55" s="41"/>
    </row>
    <row r="56" spans="2:7" ht="12.75" customHeight="1" x14ac:dyDescent="0.25">
      <c r="B56" s="29" t="s">
        <v>0</v>
      </c>
      <c r="C56" s="29" t="s">
        <v>233</v>
      </c>
      <c r="D56" s="29"/>
      <c r="E56" s="37"/>
      <c r="F56" s="61">
        <v>155.19999999999999</v>
      </c>
      <c r="G56" s="41"/>
    </row>
    <row r="57" spans="2:7" ht="12.75" customHeight="1" x14ac:dyDescent="0.25">
      <c r="B57" s="29" t="s">
        <v>1</v>
      </c>
      <c r="C57" s="29" t="s">
        <v>234</v>
      </c>
      <c r="D57" s="29"/>
      <c r="E57" s="37"/>
      <c r="F57" s="61">
        <v>163.37</v>
      </c>
      <c r="G57" s="41"/>
    </row>
    <row r="58" spans="2:7" s="74" customFormat="1" ht="12.75" customHeight="1" x14ac:dyDescent="0.25">
      <c r="B58" s="70" t="s">
        <v>2</v>
      </c>
      <c r="C58" s="70" t="s">
        <v>116</v>
      </c>
      <c r="D58" s="70"/>
      <c r="E58" s="71"/>
      <c r="F58" s="72">
        <f>29.15*22</f>
        <v>641.29999999999995</v>
      </c>
      <c r="G58" s="73"/>
    </row>
    <row r="59" spans="2:7" ht="12.75" customHeight="1" x14ac:dyDescent="0.25">
      <c r="B59" s="142" t="s">
        <v>19</v>
      </c>
      <c r="C59" s="142"/>
      <c r="D59" s="142"/>
      <c r="E59" s="142"/>
      <c r="F59" s="62">
        <f>SUM(F56:F58)</f>
        <v>959.86999999999989</v>
      </c>
      <c r="G59" s="41"/>
    </row>
    <row r="60" spans="2:7" ht="12.75" customHeight="1" x14ac:dyDescent="0.25">
      <c r="B60" s="148" t="s">
        <v>80</v>
      </c>
      <c r="C60" s="148"/>
      <c r="D60" s="148"/>
      <c r="E60" s="148"/>
      <c r="F60" s="148"/>
      <c r="G60" s="41"/>
    </row>
    <row r="61" spans="2:7" ht="12.75" customHeight="1" x14ac:dyDescent="0.25">
      <c r="B61" s="25">
        <v>6</v>
      </c>
      <c r="C61" s="25" t="s">
        <v>61</v>
      </c>
      <c r="D61" s="25" t="s">
        <v>62</v>
      </c>
      <c r="E61" s="25" t="s">
        <v>69</v>
      </c>
      <c r="F61" s="27" t="s">
        <v>84</v>
      </c>
      <c r="G61" s="41"/>
    </row>
    <row r="62" spans="2:7" ht="12.75" customHeight="1" x14ac:dyDescent="0.25">
      <c r="B62" s="29" t="s">
        <v>68</v>
      </c>
      <c r="C62" s="29" t="s">
        <v>109</v>
      </c>
      <c r="D62" s="29">
        <v>12</v>
      </c>
      <c r="E62" s="63">
        <v>131.30000000000001</v>
      </c>
      <c r="F62" s="62">
        <f>E62*D62</f>
        <v>1575.6000000000001</v>
      </c>
    </row>
    <row r="63" spans="2:7" ht="12.75" customHeight="1" x14ac:dyDescent="0.25">
      <c r="B63" s="148" t="s">
        <v>60</v>
      </c>
      <c r="C63" s="148"/>
      <c r="D63" s="148"/>
      <c r="E63" s="148"/>
      <c r="F63" s="148"/>
    </row>
    <row r="64" spans="2:7" ht="12.75" customHeight="1" x14ac:dyDescent="0.25">
      <c r="B64" s="25">
        <v>7</v>
      </c>
      <c r="C64" s="26" t="s">
        <v>46</v>
      </c>
      <c r="D64" s="26" t="s">
        <v>47</v>
      </c>
      <c r="E64" s="25" t="s">
        <v>6</v>
      </c>
      <c r="F64" s="27" t="s">
        <v>8</v>
      </c>
    </row>
    <row r="65" spans="2:6" ht="12.75" customHeight="1" x14ac:dyDescent="0.25">
      <c r="B65" s="29" t="s">
        <v>0</v>
      </c>
      <c r="C65" s="30" t="s">
        <v>48</v>
      </c>
      <c r="D65" s="64">
        <f>F59+F53+F39+F30+F12+F62</f>
        <v>6411.8543801989763</v>
      </c>
      <c r="E65" s="65">
        <v>7.0000000000000007E-2</v>
      </c>
      <c r="F65" s="31">
        <f>D65*E65</f>
        <v>448.82980661392838</v>
      </c>
    </row>
    <row r="66" spans="2:6" ht="12.75" customHeight="1" x14ac:dyDescent="0.25">
      <c r="B66" s="29" t="s">
        <v>1</v>
      </c>
      <c r="C66" s="30" t="s">
        <v>49</v>
      </c>
      <c r="D66" s="64">
        <f>D65+F65</f>
        <v>6860.684186812905</v>
      </c>
      <c r="E66" s="66">
        <v>0.17</v>
      </c>
      <c r="F66" s="31">
        <f>D66*E66</f>
        <v>1166.3163117581939</v>
      </c>
    </row>
    <row r="67" spans="2:6" ht="12.75" customHeight="1" x14ac:dyDescent="0.25">
      <c r="B67" s="29" t="s">
        <v>2</v>
      </c>
      <c r="C67" s="30" t="s">
        <v>50</v>
      </c>
      <c r="D67" s="31">
        <f>ROUND((F76+F65+F66)/(1-E67),2)</f>
        <v>9121.59</v>
      </c>
      <c r="E67" s="65">
        <v>0.12</v>
      </c>
      <c r="F67" s="31">
        <f>D67*E67</f>
        <v>1094.5907999999999</v>
      </c>
    </row>
    <row r="68" spans="2:6" ht="12.75" customHeight="1" x14ac:dyDescent="0.25">
      <c r="B68" s="26"/>
      <c r="C68" s="26" t="s">
        <v>19</v>
      </c>
      <c r="D68" s="26"/>
      <c r="E68" s="38"/>
      <c r="F68" s="35">
        <f>SUM(F65:F67)</f>
        <v>2709.7369183721221</v>
      </c>
    </row>
    <row r="69" spans="2:6" ht="12.75" customHeight="1" x14ac:dyDescent="0.25">
      <c r="B69" s="141" t="s">
        <v>51</v>
      </c>
      <c r="C69" s="141"/>
      <c r="D69" s="141"/>
      <c r="E69" s="141"/>
      <c r="F69" s="27" t="s">
        <v>8</v>
      </c>
    </row>
    <row r="70" spans="2:6" ht="12.75" customHeight="1" x14ac:dyDescent="0.25">
      <c r="B70" s="25" t="s">
        <v>0</v>
      </c>
      <c r="C70" s="145" t="s">
        <v>52</v>
      </c>
      <c r="D70" s="145"/>
      <c r="E70" s="145"/>
      <c r="F70" s="22">
        <f>F12</f>
        <v>2474.46</v>
      </c>
    </row>
    <row r="71" spans="2:6" ht="12.75" customHeight="1" x14ac:dyDescent="0.25">
      <c r="B71" s="29" t="s">
        <v>1</v>
      </c>
      <c r="C71" s="150" t="s">
        <v>53</v>
      </c>
      <c r="D71" s="150"/>
      <c r="E71" s="150"/>
      <c r="F71" s="34">
        <f>F30</f>
        <v>1041.9951060000001</v>
      </c>
    </row>
    <row r="72" spans="2:6" ht="12.75" customHeight="1" x14ac:dyDescent="0.25">
      <c r="B72" s="29" t="s">
        <v>2</v>
      </c>
      <c r="C72" s="150" t="s">
        <v>54</v>
      </c>
      <c r="D72" s="150"/>
      <c r="E72" s="150"/>
      <c r="F72" s="34">
        <f>F39</f>
        <v>91.945256198975997</v>
      </c>
    </row>
    <row r="73" spans="2:6" ht="12.75" customHeight="1" x14ac:dyDescent="0.25">
      <c r="B73" s="29" t="s">
        <v>3</v>
      </c>
      <c r="C73" s="150" t="s">
        <v>55</v>
      </c>
      <c r="D73" s="150"/>
      <c r="E73" s="150"/>
      <c r="F73" s="34">
        <f>F53</f>
        <v>267.98401800000005</v>
      </c>
    </row>
    <row r="74" spans="2:6" ht="12.75" customHeight="1" x14ac:dyDescent="0.25">
      <c r="B74" s="29" t="s">
        <v>10</v>
      </c>
      <c r="C74" s="150" t="s">
        <v>56</v>
      </c>
      <c r="D74" s="150"/>
      <c r="E74" s="150"/>
      <c r="F74" s="34">
        <f>F59</f>
        <v>959.86999999999989</v>
      </c>
    </row>
    <row r="75" spans="2:6" ht="12.75" customHeight="1" x14ac:dyDescent="0.25">
      <c r="B75" s="29" t="s">
        <v>11</v>
      </c>
      <c r="C75" s="150" t="s">
        <v>95</v>
      </c>
      <c r="D75" s="150"/>
      <c r="E75" s="150"/>
      <c r="F75" s="34">
        <f>F62</f>
        <v>1575.6000000000001</v>
      </c>
    </row>
    <row r="76" spans="2:6" ht="12.75" customHeight="1" x14ac:dyDescent="0.25">
      <c r="B76" s="142" t="s">
        <v>57</v>
      </c>
      <c r="C76" s="142"/>
      <c r="D76" s="142"/>
      <c r="E76" s="142"/>
      <c r="F76" s="35">
        <f>SUM(F70:F75)</f>
        <v>6411.8543801989763</v>
      </c>
    </row>
    <row r="77" spans="2:6" ht="12.75" customHeight="1" x14ac:dyDescent="0.25">
      <c r="B77" s="29" t="s">
        <v>63</v>
      </c>
      <c r="C77" s="150" t="s">
        <v>64</v>
      </c>
      <c r="D77" s="150"/>
      <c r="E77" s="150"/>
      <c r="F77" s="63">
        <f>F68</f>
        <v>2709.7369183721221</v>
      </c>
    </row>
    <row r="78" spans="2:6" x14ac:dyDescent="0.25">
      <c r="B78" s="145" t="s">
        <v>58</v>
      </c>
      <c r="C78" s="145"/>
      <c r="D78" s="145"/>
      <c r="E78" s="145"/>
      <c r="F78" s="35">
        <f>F76+F77</f>
        <v>9121.5912985710984</v>
      </c>
    </row>
    <row r="79" spans="2:6" ht="15" customHeight="1" x14ac:dyDescent="0.25">
      <c r="B79" s="145" t="s">
        <v>65</v>
      </c>
      <c r="C79" s="145"/>
      <c r="D79" s="145"/>
      <c r="E79" s="145"/>
      <c r="F79" s="67">
        <f>F78/220</f>
        <v>41.461778629868626</v>
      </c>
    </row>
    <row r="80" spans="2:6" ht="15" customHeight="1" x14ac:dyDescent="0.25">
      <c r="B80" s="151" t="s">
        <v>67</v>
      </c>
      <c r="C80" s="151"/>
      <c r="D80" s="151"/>
      <c r="E80" s="151"/>
      <c r="F80" s="151"/>
    </row>
    <row r="81" spans="2:15" x14ac:dyDescent="0.25">
      <c r="B81" s="149" t="s">
        <v>81</v>
      </c>
      <c r="C81" s="149"/>
      <c r="D81" s="149"/>
      <c r="E81" s="149"/>
      <c r="F81" s="149"/>
    </row>
    <row r="82" spans="2:15" x14ac:dyDescent="0.25">
      <c r="B82" s="149" t="s">
        <v>66</v>
      </c>
      <c r="C82" s="149"/>
      <c r="D82" s="149"/>
      <c r="E82" s="149"/>
      <c r="F82" s="149"/>
      <c r="G82" s="23"/>
    </row>
    <row r="83" spans="2:15" x14ac:dyDescent="0.25">
      <c r="C83" s="24"/>
    </row>
    <row r="84" spans="2:15" x14ac:dyDescent="0.25">
      <c r="B84" s="1" t="str">
        <f>PO!B35</f>
        <v>São Sebastião do Oeste/MG, 13 de junho de 2025.</v>
      </c>
      <c r="C84" s="24"/>
    </row>
    <row r="85" spans="2:15" x14ac:dyDescent="0.25"/>
    <row r="86" spans="2:15" x14ac:dyDescent="0.25"/>
    <row r="87" spans="2:15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spans="2:15" x14ac:dyDescent="0.25">
      <c r="C88" s="17"/>
      <c r="D88" s="17"/>
      <c r="E88" s="17"/>
      <c r="F88" s="17"/>
      <c r="G88" s="17"/>
      <c r="H88" s="42"/>
      <c r="I88" s="42"/>
      <c r="J88" s="42"/>
      <c r="K88" s="42"/>
      <c r="L88" s="42"/>
      <c r="M88" s="42"/>
      <c r="N88" s="42"/>
      <c r="O88" s="42"/>
    </row>
    <row r="89" spans="2:15" x14ac:dyDescent="0.25">
      <c r="C89" s="75" t="s">
        <v>154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spans="2:15" ht="14.4" thickBot="1" x14ac:dyDescent="0.3">
      <c r="C90" s="76" t="s">
        <v>155</v>
      </c>
      <c r="D90" s="17"/>
      <c r="E90" s="17"/>
      <c r="F90" s="17"/>
      <c r="G90" s="17"/>
      <c r="H90" s="20"/>
      <c r="I90" s="20"/>
      <c r="J90" s="20"/>
      <c r="K90" s="20"/>
      <c r="L90" s="20"/>
      <c r="M90" s="20"/>
      <c r="N90" s="20"/>
      <c r="O90" s="20"/>
    </row>
    <row r="91" spans="2:15" x14ac:dyDescent="0.25"/>
    <row r="92" spans="2:15" x14ac:dyDescent="0.25"/>
  </sheetData>
  <mergeCells count="36">
    <mergeCell ref="B30:E30"/>
    <mergeCell ref="B5:F5"/>
    <mergeCell ref="B6:F6"/>
    <mergeCell ref="B7:F7"/>
    <mergeCell ref="B13:F13"/>
    <mergeCell ref="B14:F14"/>
    <mergeCell ref="C18:E18"/>
    <mergeCell ref="B19:E20"/>
    <mergeCell ref="B26:F26"/>
    <mergeCell ref="C27:E27"/>
    <mergeCell ref="C28:E28"/>
    <mergeCell ref="C29:E29"/>
    <mergeCell ref="C70:E70"/>
    <mergeCell ref="B31:F31"/>
    <mergeCell ref="B40:F40"/>
    <mergeCell ref="B41:F41"/>
    <mergeCell ref="B49:E49"/>
    <mergeCell ref="B50:F50"/>
    <mergeCell ref="B53:E53"/>
    <mergeCell ref="B54:F54"/>
    <mergeCell ref="B59:E59"/>
    <mergeCell ref="B60:F60"/>
    <mergeCell ref="B63:F63"/>
    <mergeCell ref="B69:E69"/>
    <mergeCell ref="B82:F82"/>
    <mergeCell ref="C71:E71"/>
    <mergeCell ref="C72:E72"/>
    <mergeCell ref="C73:E73"/>
    <mergeCell ref="C74:E74"/>
    <mergeCell ref="C75:E75"/>
    <mergeCell ref="B76:E76"/>
    <mergeCell ref="C77:E77"/>
    <mergeCell ref="B78:E78"/>
    <mergeCell ref="B79:E79"/>
    <mergeCell ref="B80:F80"/>
    <mergeCell ref="B81:F8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rstPageNumber="0" fitToWidth="0" fitToHeight="0" orientation="portrait" r:id="rId1"/>
  <headerFooter>
    <oddHeader>&amp;L&amp;G&amp;C&amp;"Arial,Negrito"&amp;20&amp;G</oddHeader>
    <oddFooter xml:space="preserve">&amp;CPraça Padre Altamiro de Faria, 178 – Centro – São Sebastião do Oeste – MG
CEP 35.567-000 – Telefone (37) 3286-1173 – CNPJ 18.308.734/0001-06
E-mail: engenhariaprefsso@gmail.com – Site www.saosebastiaodooeste.mg.gov.br
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8719B-99CA-454E-A7BA-02F77139DF0C}">
  <sheetPr codeName="Planilha5">
    <tabColor theme="0"/>
  </sheetPr>
  <dimension ref="A1:AMI90"/>
  <sheetViews>
    <sheetView topLeftCell="A34" workbookViewId="0">
      <selection activeCell="C56" sqref="C56"/>
    </sheetView>
  </sheetViews>
  <sheetFormatPr defaultColWidth="0" defaultRowHeight="13.8" zeroHeight="1" x14ac:dyDescent="0.25"/>
  <cols>
    <col min="1" max="1" width="3.69921875" style="1" customWidth="1"/>
    <col min="2" max="2" width="12.59765625" style="1" customWidth="1"/>
    <col min="3" max="3" width="48.09765625" style="1" bestFit="1" customWidth="1"/>
    <col min="4" max="4" width="11.3984375" style="1" bestFit="1" customWidth="1"/>
    <col min="5" max="5" width="11.59765625" style="1" bestFit="1" customWidth="1"/>
    <col min="6" max="6" width="20.8984375" style="1" customWidth="1"/>
    <col min="7" max="7" width="15.09765625" style="1" customWidth="1"/>
    <col min="8" max="8" width="10.69921875" style="1" hidden="1" customWidth="1"/>
    <col min="9" max="14" width="8.5" style="1" hidden="1" customWidth="1"/>
    <col min="15" max="24" width="7.09765625" style="1" hidden="1" customWidth="1"/>
    <col min="25" max="1023" width="12.8984375" style="1" hidden="1" customWidth="1"/>
    <col min="1024" max="16384" width="9" style="1" hidden="1"/>
  </cols>
  <sheetData>
    <row r="1" spans="2:8" x14ac:dyDescent="0.25"/>
    <row r="2" spans="2:8" x14ac:dyDescent="0.25"/>
    <row r="3" spans="2:8" x14ac:dyDescent="0.25"/>
    <row r="4" spans="2:8" x14ac:dyDescent="0.25"/>
    <row r="5" spans="2:8" ht="71.25" customHeight="1" x14ac:dyDescent="0.25">
      <c r="B5" s="134" t="s">
        <v>158</v>
      </c>
      <c r="C5" s="135"/>
      <c r="D5" s="135"/>
      <c r="E5" s="135"/>
      <c r="F5" s="136"/>
    </row>
    <row r="6" spans="2:8" ht="37.5" customHeight="1" x14ac:dyDescent="0.25">
      <c r="B6" s="152" t="s">
        <v>194</v>
      </c>
      <c r="C6" s="152"/>
      <c r="D6" s="152"/>
      <c r="E6" s="152"/>
      <c r="F6" s="152"/>
    </row>
    <row r="7" spans="2:8" ht="12.75" customHeight="1" x14ac:dyDescent="0.25">
      <c r="B7" s="140" t="s">
        <v>4</v>
      </c>
      <c r="C7" s="140"/>
      <c r="D7" s="140"/>
      <c r="E7" s="140"/>
      <c r="F7" s="140"/>
    </row>
    <row r="8" spans="2:8" ht="12.75" customHeight="1" x14ac:dyDescent="0.25">
      <c r="B8" s="25">
        <v>1</v>
      </c>
      <c r="C8" s="26" t="s">
        <v>5</v>
      </c>
      <c r="D8" s="26" t="s">
        <v>7</v>
      </c>
      <c r="E8" s="25" t="s">
        <v>6</v>
      </c>
      <c r="F8" s="27" t="s">
        <v>8</v>
      </c>
      <c r="G8" s="32"/>
      <c r="H8" s="28"/>
    </row>
    <row r="9" spans="2:8" ht="12.75" customHeight="1" x14ac:dyDescent="0.25">
      <c r="B9" s="29" t="s">
        <v>0</v>
      </c>
      <c r="C9" s="30" t="s">
        <v>9</v>
      </c>
      <c r="D9" s="26"/>
      <c r="E9" s="30"/>
      <c r="F9" s="31">
        <v>1596.34</v>
      </c>
      <c r="G9" s="32"/>
      <c r="H9" s="28"/>
    </row>
    <row r="10" spans="2:8" ht="12.75" customHeight="1" x14ac:dyDescent="0.25">
      <c r="B10" s="29"/>
      <c r="C10" s="30"/>
      <c r="D10" s="33"/>
      <c r="E10" s="34"/>
      <c r="F10" s="31"/>
    </row>
    <row r="11" spans="2:8" ht="12.75" customHeight="1" x14ac:dyDescent="0.25">
      <c r="B11" s="26"/>
      <c r="C11" s="26" t="s">
        <v>14</v>
      </c>
      <c r="D11" s="26"/>
      <c r="E11" s="26"/>
      <c r="F11" s="35">
        <f>F9+F10</f>
        <v>1596.34</v>
      </c>
    </row>
    <row r="12" spans="2:8" ht="12.75" customHeight="1" x14ac:dyDescent="0.25">
      <c r="B12" s="140" t="s">
        <v>91</v>
      </c>
      <c r="C12" s="140"/>
      <c r="D12" s="140"/>
      <c r="E12" s="140"/>
      <c r="F12" s="140"/>
    </row>
    <row r="13" spans="2:8" ht="12.75" customHeight="1" x14ac:dyDescent="0.25">
      <c r="B13" s="141" t="s">
        <v>15</v>
      </c>
      <c r="C13" s="141"/>
      <c r="D13" s="141"/>
      <c r="E13" s="141"/>
      <c r="F13" s="141"/>
    </row>
    <row r="14" spans="2:8" ht="12.75" customHeight="1" x14ac:dyDescent="0.25">
      <c r="B14" s="36">
        <v>42737</v>
      </c>
      <c r="C14" s="43" t="s">
        <v>16</v>
      </c>
      <c r="D14" s="26"/>
      <c r="E14" s="25" t="s">
        <v>6</v>
      </c>
      <c r="F14" s="27" t="s">
        <v>8</v>
      </c>
    </row>
    <row r="15" spans="2:8" ht="12.75" customHeight="1" x14ac:dyDescent="0.25">
      <c r="B15" s="29" t="s">
        <v>0</v>
      </c>
      <c r="C15" s="30" t="s">
        <v>17</v>
      </c>
      <c r="D15" s="30"/>
      <c r="E15" s="37">
        <v>8.3299999999999999E-2</v>
      </c>
      <c r="F15" s="34">
        <f>E15*F11</f>
        <v>132.975122</v>
      </c>
    </row>
    <row r="16" spans="2:8" ht="12.75" customHeight="1" x14ac:dyDescent="0.25">
      <c r="B16" s="29" t="s">
        <v>1</v>
      </c>
      <c r="C16" s="30" t="s">
        <v>18</v>
      </c>
      <c r="D16" s="30"/>
      <c r="E16" s="37">
        <v>2.7799999999999998E-2</v>
      </c>
      <c r="F16" s="34">
        <f>E16*F11</f>
        <v>44.378251999999996</v>
      </c>
    </row>
    <row r="17" spans="2:6" ht="12.75" customHeight="1" x14ac:dyDescent="0.25">
      <c r="B17" s="26"/>
      <c r="C17" s="142" t="s">
        <v>19</v>
      </c>
      <c r="D17" s="142"/>
      <c r="E17" s="142"/>
      <c r="F17" s="35">
        <f>SUM(F15:F16)</f>
        <v>177.353374</v>
      </c>
    </row>
    <row r="18" spans="2:6" ht="12.75" customHeight="1" x14ac:dyDescent="0.25">
      <c r="B18" s="141" t="s">
        <v>20</v>
      </c>
      <c r="C18" s="141"/>
      <c r="D18" s="141"/>
      <c r="E18" s="141"/>
      <c r="F18" s="44" t="s">
        <v>21</v>
      </c>
    </row>
    <row r="19" spans="2:6" ht="12.75" customHeight="1" x14ac:dyDescent="0.25">
      <c r="B19" s="141"/>
      <c r="C19" s="141"/>
      <c r="D19" s="141"/>
      <c r="E19" s="141"/>
      <c r="F19" s="27">
        <f>F11</f>
        <v>1596.34</v>
      </c>
    </row>
    <row r="20" spans="2:6" ht="12.75" customHeight="1" x14ac:dyDescent="0.25">
      <c r="B20" s="36">
        <v>42768</v>
      </c>
      <c r="C20" s="26" t="s">
        <v>22</v>
      </c>
      <c r="D20" s="26"/>
      <c r="E20" s="25" t="s">
        <v>6</v>
      </c>
      <c r="F20" s="27" t="s">
        <v>8</v>
      </c>
    </row>
    <row r="21" spans="2:6" ht="12.75" customHeight="1" x14ac:dyDescent="0.25">
      <c r="B21" s="29" t="s">
        <v>0</v>
      </c>
      <c r="C21" s="30" t="s">
        <v>23</v>
      </c>
      <c r="D21" s="30"/>
      <c r="E21" s="37">
        <v>0.2</v>
      </c>
      <c r="F21" s="34">
        <f>$F$19*E21</f>
        <v>319.26800000000003</v>
      </c>
    </row>
    <row r="22" spans="2:6" ht="12.75" customHeight="1" x14ac:dyDescent="0.25">
      <c r="B22" s="29" t="s">
        <v>2</v>
      </c>
      <c r="C22" s="30" t="s">
        <v>59</v>
      </c>
      <c r="D22" s="30"/>
      <c r="E22" s="33">
        <v>0.03</v>
      </c>
      <c r="F22" s="31">
        <f>$F$19*E22</f>
        <v>47.890199999999993</v>
      </c>
    </row>
    <row r="23" spans="2:6" ht="12.75" customHeight="1" x14ac:dyDescent="0.25">
      <c r="B23" s="29" t="s">
        <v>13</v>
      </c>
      <c r="C23" s="30" t="s">
        <v>24</v>
      </c>
      <c r="D23" s="30"/>
      <c r="E23" s="37">
        <v>0.08</v>
      </c>
      <c r="F23" s="34">
        <f>$F$19*E23</f>
        <v>127.7072</v>
      </c>
    </row>
    <row r="24" spans="2:6" ht="12.75" customHeight="1" x14ac:dyDescent="0.25">
      <c r="B24" s="26"/>
      <c r="C24" s="26" t="s">
        <v>19</v>
      </c>
      <c r="D24" s="26"/>
      <c r="E24" s="38">
        <f>SUM(E21:E23)</f>
        <v>0.31</v>
      </c>
      <c r="F24" s="35">
        <f>SUM(F21:F23)</f>
        <v>494.86540000000002</v>
      </c>
    </row>
    <row r="25" spans="2:6" ht="12.75" customHeight="1" x14ac:dyDescent="0.25">
      <c r="B25" s="133" t="s">
        <v>25</v>
      </c>
      <c r="C25" s="133"/>
      <c r="D25" s="133"/>
      <c r="E25" s="133"/>
      <c r="F25" s="133"/>
    </row>
    <row r="26" spans="2:6" ht="12.75" customHeight="1" x14ac:dyDescent="0.25">
      <c r="B26" s="45">
        <v>2</v>
      </c>
      <c r="C26" s="143" t="s">
        <v>26</v>
      </c>
      <c r="D26" s="143"/>
      <c r="E26" s="143"/>
      <c r="F26" s="46" t="s">
        <v>27</v>
      </c>
    </row>
    <row r="27" spans="2:6" ht="12.75" customHeight="1" x14ac:dyDescent="0.25">
      <c r="B27" s="47">
        <v>42737</v>
      </c>
      <c r="C27" s="144" t="str">
        <f>C14</f>
        <v>13º Salário, Férias e Adicional de Férias</v>
      </c>
      <c r="D27" s="144"/>
      <c r="E27" s="144"/>
      <c r="F27" s="48">
        <f>F17</f>
        <v>177.353374</v>
      </c>
    </row>
    <row r="28" spans="2:6" ht="12.75" customHeight="1" x14ac:dyDescent="0.25">
      <c r="B28" s="47">
        <v>42768</v>
      </c>
      <c r="C28" s="144" t="str">
        <f>C20</f>
        <v>GPS, FGTS e outras contribuições</v>
      </c>
      <c r="D28" s="144"/>
      <c r="E28" s="144"/>
      <c r="F28" s="48">
        <f>F24</f>
        <v>494.86540000000002</v>
      </c>
    </row>
    <row r="29" spans="2:6" ht="12.75" customHeight="1" x14ac:dyDescent="0.25">
      <c r="B29" s="133" t="s">
        <v>19</v>
      </c>
      <c r="C29" s="133"/>
      <c r="D29" s="133"/>
      <c r="E29" s="133"/>
      <c r="F29" s="49">
        <f>SUM(F27:F28)</f>
        <v>672.21877400000005</v>
      </c>
    </row>
    <row r="30" spans="2:6" ht="12.75" customHeight="1" x14ac:dyDescent="0.25">
      <c r="B30" s="140" t="s">
        <v>28</v>
      </c>
      <c r="C30" s="140"/>
      <c r="D30" s="140"/>
      <c r="E30" s="140"/>
      <c r="F30" s="140"/>
    </row>
    <row r="31" spans="2:6" ht="19.5" customHeight="1" x14ac:dyDescent="0.25">
      <c r="B31" s="25">
        <v>3</v>
      </c>
      <c r="C31" s="26" t="s">
        <v>29</v>
      </c>
      <c r="D31" s="26"/>
      <c r="E31" s="26" t="s">
        <v>6</v>
      </c>
      <c r="F31" s="27" t="s">
        <v>8</v>
      </c>
    </row>
    <row r="32" spans="2:6" ht="19.5" customHeight="1" x14ac:dyDescent="0.25">
      <c r="B32" s="29" t="s">
        <v>0</v>
      </c>
      <c r="C32" s="30" t="s">
        <v>30</v>
      </c>
      <c r="D32" s="30"/>
      <c r="E32" s="39">
        <v>4.1999999999999997E-3</v>
      </c>
      <c r="F32" s="34">
        <f>$F$11*E32</f>
        <v>6.7046279999999996</v>
      </c>
    </row>
    <row r="33" spans="2:6" ht="24.75" customHeight="1" x14ac:dyDescent="0.25">
      <c r="B33" s="29" t="s">
        <v>1</v>
      </c>
      <c r="C33" s="30" t="s">
        <v>31</v>
      </c>
      <c r="D33" s="30"/>
      <c r="E33" s="39">
        <f>0.08*E32</f>
        <v>3.3599999999999998E-4</v>
      </c>
      <c r="F33" s="22">
        <f>F11*E33</f>
        <v>0.53637024</v>
      </c>
    </row>
    <row r="34" spans="2:6" ht="27.6" x14ac:dyDescent="0.25">
      <c r="B34" s="29" t="s">
        <v>2</v>
      </c>
      <c r="C34" s="50" t="s">
        <v>32</v>
      </c>
      <c r="D34" s="30"/>
      <c r="E34" s="39">
        <f>E32+(0.5*E32)*8%*E32</f>
        <v>4.2007056000000001E-3</v>
      </c>
      <c r="F34" s="34">
        <f>F11*E34</f>
        <v>6.7057543775039994</v>
      </c>
    </row>
    <row r="35" spans="2:6" ht="28.5" customHeight="1" x14ac:dyDescent="0.25">
      <c r="B35" s="29" t="s">
        <v>3</v>
      </c>
      <c r="C35" s="50" t="s">
        <v>33</v>
      </c>
      <c r="D35" s="30"/>
      <c r="E35" s="39">
        <v>1.9400000000000001E-2</v>
      </c>
      <c r="F35" s="34">
        <f>($F$11)*E35</f>
        <v>30.968996000000001</v>
      </c>
    </row>
    <row r="36" spans="2:6" ht="27.6" x14ac:dyDescent="0.25">
      <c r="B36" s="29" t="s">
        <v>10</v>
      </c>
      <c r="C36" s="50" t="s">
        <v>34</v>
      </c>
      <c r="D36" s="30"/>
      <c r="E36" s="39">
        <f>E24*E35</f>
        <v>6.0140000000000002E-3</v>
      </c>
      <c r="F36" s="34">
        <f>F11*E36</f>
        <v>9.6003887599999995</v>
      </c>
    </row>
    <row r="37" spans="2:6" ht="27.6" x14ac:dyDescent="0.25">
      <c r="B37" s="29" t="s">
        <v>11</v>
      </c>
      <c r="C37" s="50" t="s">
        <v>32</v>
      </c>
      <c r="D37" s="30"/>
      <c r="E37" s="39">
        <v>0.5</v>
      </c>
      <c r="F37" s="34">
        <f>E37*F36</f>
        <v>4.8001943799999998</v>
      </c>
    </row>
    <row r="38" spans="2:6" ht="12.75" customHeight="1" x14ac:dyDescent="0.25">
      <c r="B38" s="26"/>
      <c r="C38" s="26" t="s">
        <v>19</v>
      </c>
      <c r="D38" s="26"/>
      <c r="E38" s="40"/>
      <c r="F38" s="35">
        <f>SUM(F32:F37)</f>
        <v>59.316331757504003</v>
      </c>
    </row>
    <row r="39" spans="2:6" ht="12.75" customHeight="1" x14ac:dyDescent="0.25">
      <c r="B39" s="140" t="s">
        <v>89</v>
      </c>
      <c r="C39" s="140"/>
      <c r="D39" s="140"/>
      <c r="E39" s="140"/>
      <c r="F39" s="140"/>
    </row>
    <row r="40" spans="2:6" ht="12.75" customHeight="1" x14ac:dyDescent="0.25">
      <c r="B40" s="141" t="s">
        <v>35</v>
      </c>
      <c r="C40" s="141"/>
      <c r="D40" s="141"/>
      <c r="E40" s="141"/>
      <c r="F40" s="141"/>
    </row>
    <row r="41" spans="2:6" ht="12.75" customHeight="1" x14ac:dyDescent="0.25">
      <c r="B41" s="51">
        <v>42739</v>
      </c>
      <c r="C41" s="52" t="s">
        <v>36</v>
      </c>
      <c r="D41" s="52"/>
      <c r="E41" s="52" t="s">
        <v>6</v>
      </c>
      <c r="F41" s="52" t="s">
        <v>27</v>
      </c>
    </row>
    <row r="42" spans="2:6" ht="12.75" customHeight="1" x14ac:dyDescent="0.25">
      <c r="B42" s="56" t="s">
        <v>0</v>
      </c>
      <c r="C42" s="53" t="s">
        <v>37</v>
      </c>
      <c r="D42" s="53"/>
      <c r="E42" s="54">
        <v>9.0899999999999995E-2</v>
      </c>
      <c r="F42" s="22">
        <f>$F$11*E42</f>
        <v>145.10730599999999</v>
      </c>
    </row>
    <row r="43" spans="2:6" ht="12.75" customHeight="1" x14ac:dyDescent="0.25">
      <c r="B43" s="56" t="s">
        <v>1</v>
      </c>
      <c r="C43" s="53" t="s">
        <v>36</v>
      </c>
      <c r="D43" s="53"/>
      <c r="E43" s="54">
        <v>1.66E-2</v>
      </c>
      <c r="F43" s="22">
        <f>$F$11*E43</f>
        <v>26.499243999999997</v>
      </c>
    </row>
    <row r="44" spans="2:6" ht="12.75" customHeight="1" x14ac:dyDescent="0.25">
      <c r="B44" s="56" t="s">
        <v>2</v>
      </c>
      <c r="C44" s="53" t="s">
        <v>38</v>
      </c>
      <c r="D44" s="53"/>
      <c r="E44" s="54">
        <v>2.0000000000000001E-4</v>
      </c>
      <c r="F44" s="22">
        <f>$F$11*E44</f>
        <v>0.319268</v>
      </c>
    </row>
    <row r="45" spans="2:6" ht="12.75" customHeight="1" x14ac:dyDescent="0.25">
      <c r="B45" s="56" t="s">
        <v>3</v>
      </c>
      <c r="C45" s="53" t="s">
        <v>39</v>
      </c>
      <c r="D45" s="53"/>
      <c r="E45" s="54">
        <v>2.9999999999999997E-4</v>
      </c>
      <c r="F45" s="22">
        <f>$F$11*E45</f>
        <v>0.47890199999999994</v>
      </c>
    </row>
    <row r="46" spans="2:6" ht="12.75" customHeight="1" x14ac:dyDescent="0.25">
      <c r="B46" s="56" t="s">
        <v>10</v>
      </c>
      <c r="C46" s="53" t="s">
        <v>40</v>
      </c>
      <c r="D46" s="53"/>
      <c r="E46" s="54">
        <v>2.9999999999999997E-4</v>
      </c>
      <c r="F46" s="22">
        <f>$F$11*E46</f>
        <v>0.47890199999999994</v>
      </c>
    </row>
    <row r="47" spans="2:6" ht="12.75" customHeight="1" x14ac:dyDescent="0.25">
      <c r="B47" s="56" t="s">
        <v>11</v>
      </c>
      <c r="C47" s="53" t="s">
        <v>12</v>
      </c>
      <c r="D47" s="53"/>
      <c r="E47" s="53"/>
      <c r="F47" s="22">
        <f t="shared" ref="F47" si="0">$F$11*E47</f>
        <v>0</v>
      </c>
    </row>
    <row r="48" spans="2:6" ht="12.75" customHeight="1" x14ac:dyDescent="0.25">
      <c r="B48" s="146" t="s">
        <v>19</v>
      </c>
      <c r="C48" s="146"/>
      <c r="D48" s="146"/>
      <c r="E48" s="146"/>
      <c r="F48" s="55">
        <f>SUM(F42:F47)</f>
        <v>172.883622</v>
      </c>
    </row>
    <row r="49" spans="2:7" ht="12.75" customHeight="1" x14ac:dyDescent="0.25">
      <c r="B49" s="133" t="s">
        <v>41</v>
      </c>
      <c r="C49" s="133"/>
      <c r="D49" s="133"/>
      <c r="E49" s="133"/>
      <c r="F49" s="133"/>
    </row>
    <row r="50" spans="2:7" ht="12.75" customHeight="1" x14ac:dyDescent="0.25">
      <c r="B50" s="56">
        <v>4</v>
      </c>
      <c r="C50" s="56" t="s">
        <v>42</v>
      </c>
      <c r="D50" s="56"/>
      <c r="E50" s="56"/>
      <c r="F50" s="57" t="s">
        <v>27</v>
      </c>
    </row>
    <row r="51" spans="2:7" ht="12.75" customHeight="1" x14ac:dyDescent="0.25">
      <c r="B51" s="58">
        <v>42739</v>
      </c>
      <c r="C51" s="56" t="str">
        <f>C41</f>
        <v>Ausências Legais</v>
      </c>
      <c r="D51" s="56"/>
      <c r="E51" s="56"/>
      <c r="F51" s="59">
        <f>F48</f>
        <v>172.883622</v>
      </c>
    </row>
    <row r="52" spans="2:7" ht="12.75" customHeight="1" x14ac:dyDescent="0.25">
      <c r="B52" s="141" t="s">
        <v>43</v>
      </c>
      <c r="C52" s="141"/>
      <c r="D52" s="141"/>
      <c r="E52" s="141"/>
      <c r="F52" s="60">
        <f>SUM(F51:F51)</f>
        <v>172.883622</v>
      </c>
    </row>
    <row r="53" spans="2:7" ht="12.75" customHeight="1" x14ac:dyDescent="0.25">
      <c r="B53" s="147" t="s">
        <v>90</v>
      </c>
      <c r="C53" s="148"/>
      <c r="D53" s="148"/>
      <c r="E53" s="148"/>
      <c r="F53" s="148"/>
    </row>
    <row r="54" spans="2:7" ht="12.75" customHeight="1" x14ac:dyDescent="0.25">
      <c r="B54" s="25">
        <v>5</v>
      </c>
      <c r="C54" s="25"/>
      <c r="D54" s="25"/>
      <c r="E54" s="25"/>
      <c r="F54" s="27" t="s">
        <v>8</v>
      </c>
      <c r="G54" s="41"/>
    </row>
    <row r="55" spans="2:7" ht="12.75" customHeight="1" x14ac:dyDescent="0.25">
      <c r="B55" s="29" t="s">
        <v>0</v>
      </c>
      <c r="C55" s="29" t="s">
        <v>233</v>
      </c>
      <c r="D55" s="29"/>
      <c r="E55" s="37"/>
      <c r="F55" s="61">
        <v>155.19999999999999</v>
      </c>
      <c r="G55" s="41"/>
    </row>
    <row r="56" spans="2:7" ht="12.75" customHeight="1" x14ac:dyDescent="0.25">
      <c r="B56" s="29" t="s">
        <v>1</v>
      </c>
      <c r="C56" s="29" t="s">
        <v>234</v>
      </c>
      <c r="D56" s="29"/>
      <c r="E56" s="37"/>
      <c r="F56" s="61">
        <v>163.37</v>
      </c>
      <c r="G56" s="41"/>
    </row>
    <row r="57" spans="2:7" s="74" customFormat="1" ht="12.75" customHeight="1" x14ac:dyDescent="0.25">
      <c r="B57" s="70" t="s">
        <v>2</v>
      </c>
      <c r="C57" s="70" t="s">
        <v>116</v>
      </c>
      <c r="D57" s="70"/>
      <c r="E57" s="71"/>
      <c r="F57" s="72">
        <f>29.15*22</f>
        <v>641.29999999999995</v>
      </c>
      <c r="G57" s="73"/>
    </row>
    <row r="58" spans="2:7" ht="12.75" customHeight="1" x14ac:dyDescent="0.25">
      <c r="B58" s="142" t="s">
        <v>19</v>
      </c>
      <c r="C58" s="142"/>
      <c r="D58" s="142"/>
      <c r="E58" s="142"/>
      <c r="F58" s="62">
        <f>SUM(F55:F57)</f>
        <v>959.86999999999989</v>
      </c>
      <c r="G58" s="41"/>
    </row>
    <row r="59" spans="2:7" ht="12.75" customHeight="1" x14ac:dyDescent="0.25">
      <c r="B59" s="148" t="s">
        <v>80</v>
      </c>
      <c r="C59" s="148"/>
      <c r="D59" s="148"/>
      <c r="E59" s="148"/>
      <c r="F59" s="148"/>
      <c r="G59" s="41"/>
    </row>
    <row r="60" spans="2:7" ht="12.75" customHeight="1" x14ac:dyDescent="0.25">
      <c r="B60" s="25">
        <v>6</v>
      </c>
      <c r="C60" s="25" t="s">
        <v>61</v>
      </c>
      <c r="D60" s="25" t="s">
        <v>62</v>
      </c>
      <c r="E60" s="25" t="s">
        <v>69</v>
      </c>
      <c r="F60" s="27" t="s">
        <v>84</v>
      </c>
      <c r="G60" s="41"/>
    </row>
    <row r="61" spans="2:7" ht="12.75" customHeight="1" x14ac:dyDescent="0.25">
      <c r="B61" s="29" t="s">
        <v>68</v>
      </c>
      <c r="C61" s="29" t="s">
        <v>109</v>
      </c>
      <c r="D61" s="29">
        <v>12</v>
      </c>
      <c r="E61" s="63">
        <v>131.30000000000001</v>
      </c>
      <c r="F61" s="62">
        <f>E61*D61</f>
        <v>1575.6000000000001</v>
      </c>
    </row>
    <row r="62" spans="2:7" ht="12.75" customHeight="1" x14ac:dyDescent="0.25">
      <c r="B62" s="148" t="s">
        <v>60</v>
      </c>
      <c r="C62" s="148"/>
      <c r="D62" s="148"/>
      <c r="E62" s="148"/>
      <c r="F62" s="148"/>
    </row>
    <row r="63" spans="2:7" ht="12.75" customHeight="1" x14ac:dyDescent="0.25">
      <c r="B63" s="25">
        <v>7</v>
      </c>
      <c r="C63" s="26" t="s">
        <v>46</v>
      </c>
      <c r="D63" s="26" t="s">
        <v>47</v>
      </c>
      <c r="E63" s="25" t="s">
        <v>6</v>
      </c>
      <c r="F63" s="27" t="s">
        <v>8</v>
      </c>
    </row>
    <row r="64" spans="2:7" ht="12.75" customHeight="1" x14ac:dyDescent="0.25">
      <c r="B64" s="29" t="s">
        <v>0</v>
      </c>
      <c r="C64" s="30" t="s">
        <v>48</v>
      </c>
      <c r="D64" s="64">
        <f>F58+F52+F38+F29+F11+F61</f>
        <v>5036.2287277575042</v>
      </c>
      <c r="E64" s="65">
        <v>7.0000000000000007E-2</v>
      </c>
      <c r="F64" s="31">
        <f>D64*E64</f>
        <v>352.5360109430253</v>
      </c>
    </row>
    <row r="65" spans="2:6" ht="12.75" customHeight="1" x14ac:dyDescent="0.25">
      <c r="B65" s="29" t="s">
        <v>1</v>
      </c>
      <c r="C65" s="30" t="s">
        <v>49</v>
      </c>
      <c r="D65" s="64">
        <f>D64+F64</f>
        <v>5388.7647387005291</v>
      </c>
      <c r="E65" s="66">
        <v>0.17</v>
      </c>
      <c r="F65" s="31">
        <f>D65*E65</f>
        <v>916.09000557908996</v>
      </c>
    </row>
    <row r="66" spans="2:6" ht="12.75" customHeight="1" x14ac:dyDescent="0.25">
      <c r="B66" s="29" t="s">
        <v>2</v>
      </c>
      <c r="C66" s="30" t="s">
        <v>50</v>
      </c>
      <c r="D66" s="31">
        <f>ROUND((F75+F64+F65)/(1-E66),2)</f>
        <v>7164.61</v>
      </c>
      <c r="E66" s="65">
        <v>0.12</v>
      </c>
      <c r="F66" s="31">
        <f>D66*E66</f>
        <v>859.75319999999988</v>
      </c>
    </row>
    <row r="67" spans="2:6" ht="12.75" customHeight="1" x14ac:dyDescent="0.25">
      <c r="B67" s="26"/>
      <c r="C67" s="26" t="s">
        <v>19</v>
      </c>
      <c r="D67" s="26"/>
      <c r="E67" s="38"/>
      <c r="F67" s="35">
        <f>SUM(F64:F66)</f>
        <v>2128.3792165221148</v>
      </c>
    </row>
    <row r="68" spans="2:6" ht="12.75" customHeight="1" x14ac:dyDescent="0.25">
      <c r="B68" s="141" t="s">
        <v>51</v>
      </c>
      <c r="C68" s="141"/>
      <c r="D68" s="141"/>
      <c r="E68" s="141"/>
      <c r="F68" s="27" t="s">
        <v>8</v>
      </c>
    </row>
    <row r="69" spans="2:6" ht="12.75" customHeight="1" x14ac:dyDescent="0.25">
      <c r="B69" s="25" t="s">
        <v>0</v>
      </c>
      <c r="C69" s="145" t="s">
        <v>52</v>
      </c>
      <c r="D69" s="145"/>
      <c r="E69" s="145"/>
      <c r="F69" s="22">
        <f>F11</f>
        <v>1596.34</v>
      </c>
    </row>
    <row r="70" spans="2:6" ht="12.75" customHeight="1" x14ac:dyDescent="0.25">
      <c r="B70" s="29" t="s">
        <v>1</v>
      </c>
      <c r="C70" s="150" t="s">
        <v>53</v>
      </c>
      <c r="D70" s="150"/>
      <c r="E70" s="150"/>
      <c r="F70" s="34">
        <f>F29</f>
        <v>672.21877400000005</v>
      </c>
    </row>
    <row r="71" spans="2:6" ht="12.75" customHeight="1" x14ac:dyDescent="0.25">
      <c r="B71" s="29" t="s">
        <v>2</v>
      </c>
      <c r="C71" s="150" t="s">
        <v>54</v>
      </c>
      <c r="D71" s="150"/>
      <c r="E71" s="150"/>
      <c r="F71" s="34">
        <f>F38</f>
        <v>59.316331757504003</v>
      </c>
    </row>
    <row r="72" spans="2:6" ht="12.75" customHeight="1" x14ac:dyDescent="0.25">
      <c r="B72" s="29" t="s">
        <v>3</v>
      </c>
      <c r="C72" s="150" t="s">
        <v>55</v>
      </c>
      <c r="D72" s="150"/>
      <c r="E72" s="150"/>
      <c r="F72" s="34">
        <f>F52</f>
        <v>172.883622</v>
      </c>
    </row>
    <row r="73" spans="2:6" ht="12.75" customHeight="1" x14ac:dyDescent="0.25">
      <c r="B73" s="29" t="s">
        <v>10</v>
      </c>
      <c r="C73" s="150" t="s">
        <v>56</v>
      </c>
      <c r="D73" s="150"/>
      <c r="E73" s="150"/>
      <c r="F73" s="34">
        <f>F58</f>
        <v>959.86999999999989</v>
      </c>
    </row>
    <row r="74" spans="2:6" ht="12.75" customHeight="1" x14ac:dyDescent="0.25">
      <c r="B74" s="29" t="s">
        <v>11</v>
      </c>
      <c r="C74" s="150" t="s">
        <v>95</v>
      </c>
      <c r="D74" s="150"/>
      <c r="E74" s="150"/>
      <c r="F74" s="34">
        <f>F61</f>
        <v>1575.6000000000001</v>
      </c>
    </row>
    <row r="75" spans="2:6" ht="12.75" customHeight="1" x14ac:dyDescent="0.25">
      <c r="B75" s="142" t="s">
        <v>57</v>
      </c>
      <c r="C75" s="142"/>
      <c r="D75" s="142"/>
      <c r="E75" s="142"/>
      <c r="F75" s="35">
        <f>SUM(F69:F74)</f>
        <v>5036.2287277575042</v>
      </c>
    </row>
    <row r="76" spans="2:6" ht="12.75" customHeight="1" x14ac:dyDescent="0.25">
      <c r="B76" s="29" t="s">
        <v>63</v>
      </c>
      <c r="C76" s="150" t="s">
        <v>64</v>
      </c>
      <c r="D76" s="150"/>
      <c r="E76" s="150"/>
      <c r="F76" s="63">
        <f>F67</f>
        <v>2128.3792165221148</v>
      </c>
    </row>
    <row r="77" spans="2:6" x14ac:dyDescent="0.25">
      <c r="B77" s="145" t="s">
        <v>58</v>
      </c>
      <c r="C77" s="145"/>
      <c r="D77" s="145"/>
      <c r="E77" s="145"/>
      <c r="F77" s="35">
        <f>F75+F76</f>
        <v>7164.607944279619</v>
      </c>
    </row>
    <row r="78" spans="2:6" ht="15" customHeight="1" x14ac:dyDescent="0.25">
      <c r="B78" s="145" t="s">
        <v>65</v>
      </c>
      <c r="C78" s="145"/>
      <c r="D78" s="145"/>
      <c r="E78" s="145"/>
      <c r="F78" s="67">
        <f>F77/220</f>
        <v>32.566399746725544</v>
      </c>
    </row>
    <row r="79" spans="2:6" ht="15" customHeight="1" x14ac:dyDescent="0.25">
      <c r="B79" s="151" t="s">
        <v>67</v>
      </c>
      <c r="C79" s="151"/>
      <c r="D79" s="151"/>
      <c r="E79" s="151"/>
      <c r="F79" s="151"/>
    </row>
    <row r="80" spans="2:6" x14ac:dyDescent="0.25">
      <c r="B80" s="149" t="s">
        <v>81</v>
      </c>
      <c r="C80" s="149"/>
      <c r="D80" s="149"/>
      <c r="E80" s="149"/>
      <c r="F80" s="149"/>
    </row>
    <row r="81" spans="2:15" x14ac:dyDescent="0.25">
      <c r="B81" s="149" t="s">
        <v>66</v>
      </c>
      <c r="C81" s="149"/>
      <c r="D81" s="149"/>
      <c r="E81" s="149"/>
      <c r="F81" s="149"/>
      <c r="G81" s="23"/>
    </row>
    <row r="82" spans="2:15" x14ac:dyDescent="0.25">
      <c r="C82" s="24"/>
    </row>
    <row r="83" spans="2:15" x14ac:dyDescent="0.25">
      <c r="B83" s="1" t="str">
        <f>PO!B35</f>
        <v>São Sebastião do Oeste/MG, 13 de junho de 2025.</v>
      </c>
      <c r="C83" s="24"/>
    </row>
    <row r="84" spans="2:15" x14ac:dyDescent="0.25"/>
    <row r="85" spans="2:15" x14ac:dyDescent="0.25"/>
    <row r="86" spans="2:15" x14ac:dyDescent="0.25"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</row>
    <row r="87" spans="2:15" x14ac:dyDescent="0.25">
      <c r="C87" s="17"/>
      <c r="D87" s="17"/>
      <c r="E87" s="17"/>
      <c r="F87" s="17"/>
      <c r="G87" s="17"/>
      <c r="H87" s="42"/>
      <c r="I87" s="42"/>
      <c r="J87" s="42"/>
      <c r="K87" s="42"/>
      <c r="L87" s="42"/>
      <c r="M87" s="42"/>
      <c r="N87" s="42"/>
      <c r="O87" s="42"/>
    </row>
    <row r="88" spans="2:15" x14ac:dyDescent="0.25">
      <c r="C88" s="75" t="s">
        <v>154</v>
      </c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spans="2:15" ht="14.4" thickBot="1" x14ac:dyDescent="0.3">
      <c r="C89" s="76" t="s">
        <v>155</v>
      </c>
      <c r="D89" s="17"/>
      <c r="E89" s="17"/>
      <c r="F89" s="17"/>
      <c r="G89" s="17"/>
      <c r="H89" s="20"/>
      <c r="I89" s="20"/>
      <c r="J89" s="20"/>
      <c r="K89" s="20"/>
      <c r="L89" s="20"/>
      <c r="M89" s="20"/>
      <c r="N89" s="20"/>
      <c r="O89" s="20"/>
    </row>
    <row r="90" spans="2:15" x14ac:dyDescent="0.25"/>
  </sheetData>
  <mergeCells count="36">
    <mergeCell ref="B29:E29"/>
    <mergeCell ref="B5:F5"/>
    <mergeCell ref="B6:F6"/>
    <mergeCell ref="B7:F7"/>
    <mergeCell ref="B12:F12"/>
    <mergeCell ref="B13:F13"/>
    <mergeCell ref="C17:E17"/>
    <mergeCell ref="B18:E19"/>
    <mergeCell ref="B25:F25"/>
    <mergeCell ref="C26:E26"/>
    <mergeCell ref="C27:E27"/>
    <mergeCell ref="C28:E28"/>
    <mergeCell ref="C69:E69"/>
    <mergeCell ref="B30:F30"/>
    <mergeCell ref="B39:F39"/>
    <mergeCell ref="B40:F40"/>
    <mergeCell ref="B48:E48"/>
    <mergeCell ref="B49:F49"/>
    <mergeCell ref="B52:E52"/>
    <mergeCell ref="B53:F53"/>
    <mergeCell ref="B58:E58"/>
    <mergeCell ref="B59:F59"/>
    <mergeCell ref="B62:F62"/>
    <mergeCell ref="B68:E68"/>
    <mergeCell ref="B81:F81"/>
    <mergeCell ref="C70:E70"/>
    <mergeCell ref="C71:E71"/>
    <mergeCell ref="C72:E72"/>
    <mergeCell ref="C73:E73"/>
    <mergeCell ref="C74:E74"/>
    <mergeCell ref="B75:E75"/>
    <mergeCell ref="C76:E76"/>
    <mergeCell ref="B77:E77"/>
    <mergeCell ref="B78:E78"/>
    <mergeCell ref="B79:F79"/>
    <mergeCell ref="B80:F8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rstPageNumber="0" fitToWidth="0" fitToHeight="0" orientation="portrait" r:id="rId1"/>
  <headerFooter>
    <oddHeader>&amp;L&amp;G&amp;C&amp;"Arial,Negrito"&amp;20&amp;G</oddHeader>
    <oddFooter xml:space="preserve">&amp;CPraça Padre Altamiro de Faria, 178 – Centro – São Sebastião do Oeste – MG
CEP 35.567-000 – Telefone (37) 3286-1173 – CNPJ 18.308.734/0001-06
E-mail: engenhariaprefsso@gmail.com – Site www.saosebastiaodooeste.mg.gov.br
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95B93-073F-4246-8A92-137EF1812DE2}">
  <sheetPr codeName="Planilha6">
    <tabColor theme="0"/>
  </sheetPr>
  <dimension ref="A1:AMI93"/>
  <sheetViews>
    <sheetView topLeftCell="A36" workbookViewId="0">
      <selection activeCell="E59" sqref="E59"/>
    </sheetView>
  </sheetViews>
  <sheetFormatPr defaultColWidth="0" defaultRowHeight="13.8" zeroHeight="1" x14ac:dyDescent="0.25"/>
  <cols>
    <col min="1" max="1" width="3.69921875" style="1" customWidth="1"/>
    <col min="2" max="2" width="12.59765625" style="1" customWidth="1"/>
    <col min="3" max="3" width="53.59765625" style="1" customWidth="1"/>
    <col min="4" max="4" width="11.3984375" style="1" bestFit="1" customWidth="1"/>
    <col min="5" max="5" width="11.59765625" style="1" bestFit="1" customWidth="1"/>
    <col min="6" max="6" width="20.8984375" style="1" customWidth="1"/>
    <col min="7" max="7" width="15.09765625" style="1" customWidth="1"/>
    <col min="8" max="8" width="10.69921875" style="1" hidden="1" customWidth="1"/>
    <col min="9" max="14" width="8.5" style="1" hidden="1" customWidth="1"/>
    <col min="15" max="24" width="7.09765625" style="1" hidden="1" customWidth="1"/>
    <col min="25" max="1023" width="12.8984375" style="1" hidden="1" customWidth="1"/>
    <col min="1024" max="16384" width="9" style="1" hidden="1"/>
  </cols>
  <sheetData>
    <row r="1" spans="2:8" x14ac:dyDescent="0.25"/>
    <row r="2" spans="2:8" x14ac:dyDescent="0.25"/>
    <row r="3" spans="2:8" x14ac:dyDescent="0.25"/>
    <row r="4" spans="2:8" x14ac:dyDescent="0.25"/>
    <row r="5" spans="2:8" ht="71.25" customHeight="1" x14ac:dyDescent="0.25">
      <c r="B5" s="134" t="s">
        <v>144</v>
      </c>
      <c r="C5" s="135"/>
      <c r="D5" s="135"/>
      <c r="E5" s="135"/>
      <c r="F5" s="136"/>
    </row>
    <row r="6" spans="2:8" ht="37.5" customHeight="1" x14ac:dyDescent="0.25">
      <c r="B6" s="152" t="s">
        <v>193</v>
      </c>
      <c r="C6" s="152"/>
      <c r="D6" s="152"/>
      <c r="E6" s="152"/>
      <c r="F6" s="152"/>
    </row>
    <row r="7" spans="2:8" ht="12.75" customHeight="1" x14ac:dyDescent="0.25">
      <c r="B7" s="140" t="s">
        <v>4</v>
      </c>
      <c r="C7" s="140"/>
      <c r="D7" s="140"/>
      <c r="E7" s="140"/>
      <c r="F7" s="140"/>
    </row>
    <row r="8" spans="2:8" ht="12.75" customHeight="1" x14ac:dyDescent="0.25">
      <c r="B8" s="25">
        <v>1</v>
      </c>
      <c r="C8" s="26" t="s">
        <v>5</v>
      </c>
      <c r="D8" s="26" t="s">
        <v>7</v>
      </c>
      <c r="E8" s="25" t="s">
        <v>6</v>
      </c>
      <c r="F8" s="27" t="s">
        <v>8</v>
      </c>
      <c r="G8" s="32"/>
      <c r="H8" s="28"/>
    </row>
    <row r="9" spans="2:8" ht="12.75" customHeight="1" x14ac:dyDescent="0.25">
      <c r="B9" s="29" t="s">
        <v>0</v>
      </c>
      <c r="C9" s="30" t="s">
        <v>9</v>
      </c>
      <c r="D9" s="30"/>
      <c r="E9" s="30"/>
      <c r="F9" s="31">
        <v>2239.33</v>
      </c>
      <c r="G9" s="32"/>
      <c r="H9" s="28"/>
    </row>
    <row r="10" spans="2:8" ht="12.75" customHeight="1" x14ac:dyDescent="0.25">
      <c r="B10" s="29" t="s">
        <v>1</v>
      </c>
      <c r="C10" s="30" t="s">
        <v>96</v>
      </c>
      <c r="D10" s="26"/>
      <c r="E10" s="37">
        <v>0.3</v>
      </c>
      <c r="F10" s="31">
        <f>ROUND(E10*F9,2)</f>
        <v>671.8</v>
      </c>
      <c r="G10" s="32"/>
      <c r="H10" s="28"/>
    </row>
    <row r="11" spans="2:8" ht="26.4" customHeight="1" x14ac:dyDescent="0.25">
      <c r="B11" s="29" t="s">
        <v>2</v>
      </c>
      <c r="C11" s="50" t="s">
        <v>136</v>
      </c>
      <c r="D11" s="26"/>
      <c r="E11" s="37">
        <v>0.2</v>
      </c>
      <c r="F11" s="31">
        <f>ROUND(E11*1518,2)</f>
        <v>303.60000000000002</v>
      </c>
      <c r="G11" s="32"/>
      <c r="H11" s="28"/>
    </row>
    <row r="12" spans="2:8" ht="12.75" customHeight="1" x14ac:dyDescent="0.25">
      <c r="B12" s="29"/>
      <c r="C12" s="30"/>
      <c r="D12" s="33"/>
      <c r="E12" s="34"/>
      <c r="F12" s="31"/>
    </row>
    <row r="13" spans="2:8" ht="12.75" customHeight="1" x14ac:dyDescent="0.25">
      <c r="B13" s="26"/>
      <c r="C13" s="26" t="s">
        <v>14</v>
      </c>
      <c r="D13" s="26"/>
      <c r="E13" s="26"/>
      <c r="F13" s="35">
        <f>SUM(F9:F11)</f>
        <v>3214.73</v>
      </c>
    </row>
    <row r="14" spans="2:8" ht="12.75" customHeight="1" x14ac:dyDescent="0.25">
      <c r="B14" s="140" t="s">
        <v>91</v>
      </c>
      <c r="C14" s="140"/>
      <c r="D14" s="140"/>
      <c r="E14" s="140"/>
      <c r="F14" s="140"/>
    </row>
    <row r="15" spans="2:8" ht="12.75" customHeight="1" x14ac:dyDescent="0.25">
      <c r="B15" s="141" t="s">
        <v>15</v>
      </c>
      <c r="C15" s="141"/>
      <c r="D15" s="141"/>
      <c r="E15" s="141"/>
      <c r="F15" s="141"/>
    </row>
    <row r="16" spans="2:8" ht="12.75" customHeight="1" x14ac:dyDescent="0.25">
      <c r="B16" s="36">
        <v>42737</v>
      </c>
      <c r="C16" s="43" t="s">
        <v>16</v>
      </c>
      <c r="D16" s="26"/>
      <c r="E16" s="25" t="s">
        <v>6</v>
      </c>
      <c r="F16" s="27" t="s">
        <v>8</v>
      </c>
    </row>
    <row r="17" spans="2:6" ht="12.75" customHeight="1" x14ac:dyDescent="0.25">
      <c r="B17" s="29" t="s">
        <v>0</v>
      </c>
      <c r="C17" s="30" t="s">
        <v>17</v>
      </c>
      <c r="D17" s="30"/>
      <c r="E17" s="37">
        <v>8.3299999999999999E-2</v>
      </c>
      <c r="F17" s="34">
        <f>E17*F13</f>
        <v>267.78700900000001</v>
      </c>
    </row>
    <row r="18" spans="2:6" ht="12.75" customHeight="1" x14ac:dyDescent="0.25">
      <c r="B18" s="29" t="s">
        <v>1</v>
      </c>
      <c r="C18" s="30" t="s">
        <v>18</v>
      </c>
      <c r="D18" s="30"/>
      <c r="E18" s="37">
        <v>2.7799999999999998E-2</v>
      </c>
      <c r="F18" s="34">
        <f>E18*F13</f>
        <v>89.369493999999989</v>
      </c>
    </row>
    <row r="19" spans="2:6" ht="12.75" customHeight="1" x14ac:dyDescent="0.25">
      <c r="B19" s="26"/>
      <c r="C19" s="142" t="s">
        <v>19</v>
      </c>
      <c r="D19" s="142"/>
      <c r="E19" s="142"/>
      <c r="F19" s="35">
        <f>SUM(F17:F18)</f>
        <v>357.15650299999999</v>
      </c>
    </row>
    <row r="20" spans="2:6" ht="12.75" customHeight="1" x14ac:dyDescent="0.25">
      <c r="B20" s="141" t="s">
        <v>20</v>
      </c>
      <c r="C20" s="141"/>
      <c r="D20" s="141"/>
      <c r="E20" s="141"/>
      <c r="F20" s="44" t="s">
        <v>21</v>
      </c>
    </row>
    <row r="21" spans="2:6" ht="12.75" customHeight="1" x14ac:dyDescent="0.25">
      <c r="B21" s="141"/>
      <c r="C21" s="141"/>
      <c r="D21" s="141"/>
      <c r="E21" s="141"/>
      <c r="F21" s="27">
        <f>F13</f>
        <v>3214.73</v>
      </c>
    </row>
    <row r="22" spans="2:6" ht="12.75" customHeight="1" x14ac:dyDescent="0.25">
      <c r="B22" s="36">
        <v>42768</v>
      </c>
      <c r="C22" s="26" t="s">
        <v>22</v>
      </c>
      <c r="D22" s="26"/>
      <c r="E22" s="25" t="s">
        <v>6</v>
      </c>
      <c r="F22" s="27" t="s">
        <v>8</v>
      </c>
    </row>
    <row r="23" spans="2:6" ht="12.75" customHeight="1" x14ac:dyDescent="0.25">
      <c r="B23" s="29" t="s">
        <v>0</v>
      </c>
      <c r="C23" s="30" t="s">
        <v>23</v>
      </c>
      <c r="D23" s="30"/>
      <c r="E23" s="37">
        <v>0.2</v>
      </c>
      <c r="F23" s="34">
        <f>$F$21*E23</f>
        <v>642.94600000000003</v>
      </c>
    </row>
    <row r="24" spans="2:6" ht="12.75" customHeight="1" x14ac:dyDescent="0.25">
      <c r="B24" s="29" t="s">
        <v>2</v>
      </c>
      <c r="C24" s="30" t="s">
        <v>59</v>
      </c>
      <c r="D24" s="30"/>
      <c r="E24" s="33">
        <v>0.03</v>
      </c>
      <c r="F24" s="31">
        <f>$F$21*E24</f>
        <v>96.441900000000004</v>
      </c>
    </row>
    <row r="25" spans="2:6" ht="12.75" customHeight="1" x14ac:dyDescent="0.25">
      <c r="B25" s="29" t="s">
        <v>13</v>
      </c>
      <c r="C25" s="30" t="s">
        <v>24</v>
      </c>
      <c r="D25" s="30"/>
      <c r="E25" s="37">
        <v>0.08</v>
      </c>
      <c r="F25" s="34">
        <f>$F$21*E25</f>
        <v>257.17840000000001</v>
      </c>
    </row>
    <row r="26" spans="2:6" ht="12.75" customHeight="1" x14ac:dyDescent="0.25">
      <c r="B26" s="26"/>
      <c r="C26" s="26" t="s">
        <v>19</v>
      </c>
      <c r="D26" s="26"/>
      <c r="E26" s="38">
        <f>SUM(E23:E25)</f>
        <v>0.31</v>
      </c>
      <c r="F26" s="35">
        <f>SUM(F23:F25)</f>
        <v>996.56630000000007</v>
      </c>
    </row>
    <row r="27" spans="2:6" ht="12.75" customHeight="1" x14ac:dyDescent="0.25">
      <c r="B27" s="133" t="s">
        <v>25</v>
      </c>
      <c r="C27" s="133"/>
      <c r="D27" s="133"/>
      <c r="E27" s="133"/>
      <c r="F27" s="133"/>
    </row>
    <row r="28" spans="2:6" ht="12.75" customHeight="1" x14ac:dyDescent="0.25">
      <c r="B28" s="45">
        <v>2</v>
      </c>
      <c r="C28" s="143" t="s">
        <v>26</v>
      </c>
      <c r="D28" s="143"/>
      <c r="E28" s="143"/>
      <c r="F28" s="46" t="s">
        <v>27</v>
      </c>
    </row>
    <row r="29" spans="2:6" ht="12.75" customHeight="1" x14ac:dyDescent="0.25">
      <c r="B29" s="47">
        <v>42737</v>
      </c>
      <c r="C29" s="144" t="str">
        <f>C16</f>
        <v>13º Salário, Férias e Adicional de Férias</v>
      </c>
      <c r="D29" s="144"/>
      <c r="E29" s="144"/>
      <c r="F29" s="48">
        <f>F19</f>
        <v>357.15650299999999</v>
      </c>
    </row>
    <row r="30" spans="2:6" ht="12.75" customHeight="1" x14ac:dyDescent="0.25">
      <c r="B30" s="47">
        <v>42768</v>
      </c>
      <c r="C30" s="144" t="str">
        <f>C22</f>
        <v>GPS, FGTS e outras contribuições</v>
      </c>
      <c r="D30" s="144"/>
      <c r="E30" s="144"/>
      <c r="F30" s="48">
        <f>F26</f>
        <v>996.56630000000007</v>
      </c>
    </row>
    <row r="31" spans="2:6" ht="12.75" customHeight="1" x14ac:dyDescent="0.25">
      <c r="B31" s="133" t="s">
        <v>19</v>
      </c>
      <c r="C31" s="133"/>
      <c r="D31" s="133"/>
      <c r="E31" s="133"/>
      <c r="F31" s="49">
        <f>SUM(F29:F30)</f>
        <v>1353.7228030000001</v>
      </c>
    </row>
    <row r="32" spans="2:6" ht="12.75" customHeight="1" x14ac:dyDescent="0.25">
      <c r="B32" s="140" t="s">
        <v>28</v>
      </c>
      <c r="C32" s="140"/>
      <c r="D32" s="140"/>
      <c r="E32" s="140"/>
      <c r="F32" s="140"/>
    </row>
    <row r="33" spans="2:6" ht="19.5" customHeight="1" x14ac:dyDescent="0.25">
      <c r="B33" s="25">
        <v>3</v>
      </c>
      <c r="C33" s="26" t="s">
        <v>29</v>
      </c>
      <c r="D33" s="26"/>
      <c r="E33" s="26" t="s">
        <v>6</v>
      </c>
      <c r="F33" s="27" t="s">
        <v>8</v>
      </c>
    </row>
    <row r="34" spans="2:6" ht="19.5" customHeight="1" x14ac:dyDescent="0.25">
      <c r="B34" s="29" t="s">
        <v>0</v>
      </c>
      <c r="C34" s="30" t="s">
        <v>30</v>
      </c>
      <c r="D34" s="30"/>
      <c r="E34" s="39">
        <v>4.1999999999999997E-3</v>
      </c>
      <c r="F34" s="34">
        <f>$F$13*E34</f>
        <v>13.501866</v>
      </c>
    </row>
    <row r="35" spans="2:6" ht="24.75" customHeight="1" x14ac:dyDescent="0.25">
      <c r="B35" s="29" t="s">
        <v>1</v>
      </c>
      <c r="C35" s="30" t="s">
        <v>31</v>
      </c>
      <c r="D35" s="30"/>
      <c r="E35" s="39">
        <f>0.08*E34</f>
        <v>3.3599999999999998E-4</v>
      </c>
      <c r="F35" s="22">
        <f>F13*E35</f>
        <v>1.0801492799999999</v>
      </c>
    </row>
    <row r="36" spans="2:6" x14ac:dyDescent="0.25">
      <c r="B36" s="29" t="s">
        <v>2</v>
      </c>
      <c r="C36" s="50" t="s">
        <v>32</v>
      </c>
      <c r="D36" s="30"/>
      <c r="E36" s="39">
        <f>E34+(0.5*E34)*8%*E34</f>
        <v>4.2007056000000001E-3</v>
      </c>
      <c r="F36" s="34">
        <f>F13*E36</f>
        <v>13.504134313488001</v>
      </c>
    </row>
    <row r="37" spans="2:6" ht="28.5" customHeight="1" x14ac:dyDescent="0.25">
      <c r="B37" s="29" t="s">
        <v>3</v>
      </c>
      <c r="C37" s="50" t="s">
        <v>33</v>
      </c>
      <c r="D37" s="30"/>
      <c r="E37" s="39">
        <v>1.9400000000000001E-2</v>
      </c>
      <c r="F37" s="34">
        <f>($F$13)*E37</f>
        <v>62.365762000000004</v>
      </c>
    </row>
    <row r="38" spans="2:6" ht="27.6" x14ac:dyDescent="0.25">
      <c r="B38" s="29" t="s">
        <v>10</v>
      </c>
      <c r="C38" s="50" t="s">
        <v>34</v>
      </c>
      <c r="D38" s="30"/>
      <c r="E38" s="39">
        <f>E26*E37</f>
        <v>6.0140000000000002E-3</v>
      </c>
      <c r="F38" s="34">
        <f>F13*E38</f>
        <v>19.333386220000001</v>
      </c>
    </row>
    <row r="39" spans="2:6" x14ac:dyDescent="0.25">
      <c r="B39" s="29" t="s">
        <v>11</v>
      </c>
      <c r="C39" s="50" t="s">
        <v>32</v>
      </c>
      <c r="D39" s="30"/>
      <c r="E39" s="39">
        <v>0.5</v>
      </c>
      <c r="F39" s="34">
        <f>E39*F38</f>
        <v>9.6666931100000006</v>
      </c>
    </row>
    <row r="40" spans="2:6" ht="12.75" customHeight="1" x14ac:dyDescent="0.25">
      <c r="B40" s="26"/>
      <c r="C40" s="26" t="s">
        <v>19</v>
      </c>
      <c r="D40" s="26"/>
      <c r="E40" s="40"/>
      <c r="F40" s="35">
        <f>SUM(F34:F39)</f>
        <v>119.451990923488</v>
      </c>
    </row>
    <row r="41" spans="2:6" ht="12.75" customHeight="1" x14ac:dyDescent="0.25">
      <c r="B41" s="140" t="s">
        <v>89</v>
      </c>
      <c r="C41" s="140"/>
      <c r="D41" s="140"/>
      <c r="E41" s="140"/>
      <c r="F41" s="140"/>
    </row>
    <row r="42" spans="2:6" ht="12.75" customHeight="1" x14ac:dyDescent="0.25">
      <c r="B42" s="141" t="s">
        <v>35</v>
      </c>
      <c r="C42" s="141"/>
      <c r="D42" s="141"/>
      <c r="E42" s="141"/>
      <c r="F42" s="141"/>
    </row>
    <row r="43" spans="2:6" ht="12.75" customHeight="1" x14ac:dyDescent="0.25">
      <c r="B43" s="51">
        <v>42739</v>
      </c>
      <c r="C43" s="52" t="s">
        <v>36</v>
      </c>
      <c r="D43" s="52"/>
      <c r="E43" s="52" t="s">
        <v>6</v>
      </c>
      <c r="F43" s="52" t="s">
        <v>27</v>
      </c>
    </row>
    <row r="44" spans="2:6" ht="12.75" customHeight="1" x14ac:dyDescent="0.25">
      <c r="B44" s="53" t="s">
        <v>0</v>
      </c>
      <c r="C44" s="53" t="s">
        <v>37</v>
      </c>
      <c r="D44" s="53"/>
      <c r="E44" s="54">
        <v>9.0899999999999995E-2</v>
      </c>
      <c r="F44" s="22">
        <f>$F$13*E44</f>
        <v>292.21895699999999</v>
      </c>
    </row>
    <row r="45" spans="2:6" ht="12.75" customHeight="1" x14ac:dyDescent="0.25">
      <c r="B45" s="53" t="s">
        <v>1</v>
      </c>
      <c r="C45" s="53" t="s">
        <v>36</v>
      </c>
      <c r="D45" s="53"/>
      <c r="E45" s="54">
        <v>1.66E-2</v>
      </c>
      <c r="F45" s="22">
        <f>$F$13*E45</f>
        <v>53.364518000000004</v>
      </c>
    </row>
    <row r="46" spans="2:6" ht="12.75" customHeight="1" x14ac:dyDescent="0.25">
      <c r="B46" s="53" t="s">
        <v>2</v>
      </c>
      <c r="C46" s="53" t="s">
        <v>38</v>
      </c>
      <c r="D46" s="53"/>
      <c r="E46" s="54">
        <v>2.0000000000000001E-4</v>
      </c>
      <c r="F46" s="22">
        <f>$F$13*E46</f>
        <v>0.64294600000000002</v>
      </c>
    </row>
    <row r="47" spans="2:6" ht="12.75" customHeight="1" x14ac:dyDescent="0.25">
      <c r="B47" s="53" t="s">
        <v>3</v>
      </c>
      <c r="C47" s="53" t="s">
        <v>39</v>
      </c>
      <c r="D47" s="53"/>
      <c r="E47" s="54">
        <v>2.9999999999999997E-4</v>
      </c>
      <c r="F47" s="22">
        <f>$F$13*E47</f>
        <v>0.96441899999999992</v>
      </c>
    </row>
    <row r="48" spans="2:6" ht="12.75" customHeight="1" x14ac:dyDescent="0.25">
      <c r="B48" s="53" t="s">
        <v>10</v>
      </c>
      <c r="C48" s="53" t="s">
        <v>40</v>
      </c>
      <c r="D48" s="53"/>
      <c r="E48" s="54">
        <v>2.9999999999999997E-4</v>
      </c>
      <c r="F48" s="22">
        <f>$F$13*E48</f>
        <v>0.96441899999999992</v>
      </c>
    </row>
    <row r="49" spans="2:7" ht="12.75" customHeight="1" x14ac:dyDescent="0.25">
      <c r="B49" s="53" t="s">
        <v>11</v>
      </c>
      <c r="C49" s="53" t="s">
        <v>12</v>
      </c>
      <c r="D49" s="53"/>
      <c r="E49" s="53"/>
      <c r="F49" s="22">
        <f t="shared" ref="F49" si="0">$F$13*E49</f>
        <v>0</v>
      </c>
    </row>
    <row r="50" spans="2:7" ht="12.75" customHeight="1" x14ac:dyDescent="0.25">
      <c r="B50" s="146" t="s">
        <v>19</v>
      </c>
      <c r="C50" s="146"/>
      <c r="D50" s="146"/>
      <c r="E50" s="146"/>
      <c r="F50" s="55">
        <f>SUM(F44:F49)</f>
        <v>348.15525900000006</v>
      </c>
    </row>
    <row r="51" spans="2:7" ht="12.75" customHeight="1" x14ac:dyDescent="0.25">
      <c r="B51" s="133" t="s">
        <v>41</v>
      </c>
      <c r="C51" s="133"/>
      <c r="D51" s="133"/>
      <c r="E51" s="133"/>
      <c r="F51" s="133"/>
    </row>
    <row r="52" spans="2:7" ht="12.75" customHeight="1" x14ac:dyDescent="0.25">
      <c r="B52" s="56">
        <v>4</v>
      </c>
      <c r="C52" s="56" t="s">
        <v>42</v>
      </c>
      <c r="D52" s="56"/>
      <c r="E52" s="56"/>
      <c r="F52" s="57" t="s">
        <v>27</v>
      </c>
    </row>
    <row r="53" spans="2:7" ht="12.75" customHeight="1" x14ac:dyDescent="0.25">
      <c r="B53" s="58">
        <v>42739</v>
      </c>
      <c r="C53" s="56" t="str">
        <f>C43</f>
        <v>Ausências Legais</v>
      </c>
      <c r="D53" s="56"/>
      <c r="E53" s="56"/>
      <c r="F53" s="59">
        <f>F50</f>
        <v>348.15525900000006</v>
      </c>
    </row>
    <row r="54" spans="2:7" ht="12.75" customHeight="1" x14ac:dyDescent="0.25">
      <c r="B54" s="141" t="s">
        <v>43</v>
      </c>
      <c r="C54" s="141"/>
      <c r="D54" s="141"/>
      <c r="E54" s="141"/>
      <c r="F54" s="60">
        <f>SUM(F53:F53)</f>
        <v>348.15525900000006</v>
      </c>
    </row>
    <row r="55" spans="2:7" ht="12.75" customHeight="1" x14ac:dyDescent="0.25">
      <c r="B55" s="147" t="s">
        <v>90</v>
      </c>
      <c r="C55" s="148"/>
      <c r="D55" s="148"/>
      <c r="E55" s="148"/>
      <c r="F55" s="148"/>
    </row>
    <row r="56" spans="2:7" ht="12.75" customHeight="1" x14ac:dyDescent="0.25">
      <c r="B56" s="25">
        <v>5</v>
      </c>
      <c r="C56" s="25"/>
      <c r="D56" s="25"/>
      <c r="E56" s="25"/>
      <c r="F56" s="27" t="s">
        <v>8</v>
      </c>
      <c r="G56" s="41"/>
    </row>
    <row r="57" spans="2:7" ht="12.75" customHeight="1" x14ac:dyDescent="0.25">
      <c r="B57" s="29" t="s">
        <v>0</v>
      </c>
      <c r="C57" s="29" t="s">
        <v>233</v>
      </c>
      <c r="D57" s="29"/>
      <c r="E57" s="37"/>
      <c r="F57" s="61">
        <v>155.19999999999999</v>
      </c>
      <c r="G57" s="41"/>
    </row>
    <row r="58" spans="2:7" ht="12.75" customHeight="1" x14ac:dyDescent="0.25">
      <c r="B58" s="29" t="s">
        <v>1</v>
      </c>
      <c r="C58" s="29" t="s">
        <v>234</v>
      </c>
      <c r="D58" s="29"/>
      <c r="E58" s="37"/>
      <c r="F58" s="61">
        <v>163.37</v>
      </c>
      <c r="G58" s="41"/>
    </row>
    <row r="59" spans="2:7" s="74" customFormat="1" ht="12.75" customHeight="1" x14ac:dyDescent="0.25">
      <c r="B59" s="70" t="s">
        <v>2</v>
      </c>
      <c r="C59" s="70" t="s">
        <v>116</v>
      </c>
      <c r="D59" s="70"/>
      <c r="E59" s="71"/>
      <c r="F59" s="72">
        <f>29.15*22</f>
        <v>641.29999999999995</v>
      </c>
      <c r="G59" s="73"/>
    </row>
    <row r="60" spans="2:7" ht="12.75" customHeight="1" x14ac:dyDescent="0.25">
      <c r="B60" s="142" t="s">
        <v>19</v>
      </c>
      <c r="C60" s="142"/>
      <c r="D60" s="142"/>
      <c r="E60" s="142"/>
      <c r="F60" s="62">
        <f>SUM(F57:F59)</f>
        <v>959.86999999999989</v>
      </c>
      <c r="G60" s="41"/>
    </row>
    <row r="61" spans="2:7" ht="12.75" customHeight="1" x14ac:dyDescent="0.25">
      <c r="B61" s="148" t="s">
        <v>80</v>
      </c>
      <c r="C61" s="148"/>
      <c r="D61" s="148"/>
      <c r="E61" s="148"/>
      <c r="F61" s="148"/>
      <c r="G61" s="41"/>
    </row>
    <row r="62" spans="2:7" ht="12.75" customHeight="1" x14ac:dyDescent="0.25">
      <c r="B62" s="25">
        <v>6</v>
      </c>
      <c r="C62" s="25" t="s">
        <v>61</v>
      </c>
      <c r="D62" s="25" t="s">
        <v>62</v>
      </c>
      <c r="E62" s="25" t="s">
        <v>69</v>
      </c>
      <c r="F62" s="27" t="s">
        <v>84</v>
      </c>
      <c r="G62" s="41"/>
    </row>
    <row r="63" spans="2:7" ht="12.75" customHeight="1" x14ac:dyDescent="0.25">
      <c r="B63" s="29" t="s">
        <v>68</v>
      </c>
      <c r="C63" s="29" t="s">
        <v>109</v>
      </c>
      <c r="D63" s="29">
        <v>12</v>
      </c>
      <c r="E63" s="63">
        <v>131.30000000000001</v>
      </c>
      <c r="F63" s="62">
        <f>E63*D63</f>
        <v>1575.6000000000001</v>
      </c>
    </row>
    <row r="64" spans="2:7" ht="12.75" customHeight="1" x14ac:dyDescent="0.25">
      <c r="B64" s="148" t="s">
        <v>60</v>
      </c>
      <c r="C64" s="148"/>
      <c r="D64" s="148"/>
      <c r="E64" s="148"/>
      <c r="F64" s="148"/>
    </row>
    <row r="65" spans="2:6" ht="12.75" customHeight="1" x14ac:dyDescent="0.25">
      <c r="B65" s="25">
        <v>7</v>
      </c>
      <c r="C65" s="26" t="s">
        <v>46</v>
      </c>
      <c r="D65" s="26" t="s">
        <v>47</v>
      </c>
      <c r="E65" s="25" t="s">
        <v>6</v>
      </c>
      <c r="F65" s="27" t="s">
        <v>8</v>
      </c>
    </row>
    <row r="66" spans="2:6" ht="12.75" customHeight="1" x14ac:dyDescent="0.25">
      <c r="B66" s="29" t="s">
        <v>0</v>
      </c>
      <c r="C66" s="30" t="s">
        <v>48</v>
      </c>
      <c r="D66" s="64">
        <f>F60+F54+F40+F31+F13+F63</f>
        <v>7571.5300529234883</v>
      </c>
      <c r="E66" s="65">
        <v>7.0000000000000007E-2</v>
      </c>
      <c r="F66" s="31">
        <f>D66*E66</f>
        <v>530.00710370464424</v>
      </c>
    </row>
    <row r="67" spans="2:6" ht="12.75" customHeight="1" x14ac:dyDescent="0.25">
      <c r="B67" s="29" t="s">
        <v>1</v>
      </c>
      <c r="C67" s="30" t="s">
        <v>49</v>
      </c>
      <c r="D67" s="64">
        <f>D66+F66</f>
        <v>8101.5371566281328</v>
      </c>
      <c r="E67" s="66">
        <v>0.17</v>
      </c>
      <c r="F67" s="31">
        <f>D67*E67</f>
        <v>1377.2613166267827</v>
      </c>
    </row>
    <row r="68" spans="2:6" ht="12.75" customHeight="1" x14ac:dyDescent="0.25">
      <c r="B68" s="29" t="s">
        <v>2</v>
      </c>
      <c r="C68" s="30" t="s">
        <v>50</v>
      </c>
      <c r="D68" s="31">
        <f>ROUND((F77+F66+F67)/(1-E68),2)</f>
        <v>10771.36</v>
      </c>
      <c r="E68" s="65">
        <v>0.12</v>
      </c>
      <c r="F68" s="31">
        <f>D68*E68</f>
        <v>1292.5632000000001</v>
      </c>
    </row>
    <row r="69" spans="2:6" ht="12.75" customHeight="1" x14ac:dyDescent="0.25">
      <c r="B69" s="26"/>
      <c r="C69" s="26" t="s">
        <v>19</v>
      </c>
      <c r="D69" s="26"/>
      <c r="E69" s="38"/>
      <c r="F69" s="35">
        <f>SUM(F66:F68)</f>
        <v>3199.8316203314271</v>
      </c>
    </row>
    <row r="70" spans="2:6" ht="12.75" customHeight="1" x14ac:dyDescent="0.25">
      <c r="B70" s="141" t="s">
        <v>51</v>
      </c>
      <c r="C70" s="141"/>
      <c r="D70" s="141"/>
      <c r="E70" s="141"/>
      <c r="F70" s="27" t="s">
        <v>8</v>
      </c>
    </row>
    <row r="71" spans="2:6" ht="12.75" customHeight="1" x14ac:dyDescent="0.25">
      <c r="B71" s="25" t="s">
        <v>0</v>
      </c>
      <c r="C71" s="145" t="s">
        <v>52</v>
      </c>
      <c r="D71" s="145"/>
      <c r="E71" s="145"/>
      <c r="F71" s="22">
        <f>F13</f>
        <v>3214.73</v>
      </c>
    </row>
    <row r="72" spans="2:6" ht="12.75" customHeight="1" x14ac:dyDescent="0.25">
      <c r="B72" s="29" t="s">
        <v>1</v>
      </c>
      <c r="C72" s="150" t="s">
        <v>53</v>
      </c>
      <c r="D72" s="150"/>
      <c r="E72" s="150"/>
      <c r="F72" s="34">
        <f>F31</f>
        <v>1353.7228030000001</v>
      </c>
    </row>
    <row r="73" spans="2:6" ht="12.75" customHeight="1" x14ac:dyDescent="0.25">
      <c r="B73" s="29" t="s">
        <v>2</v>
      </c>
      <c r="C73" s="150" t="s">
        <v>54</v>
      </c>
      <c r="D73" s="150"/>
      <c r="E73" s="150"/>
      <c r="F73" s="34">
        <f>F40</f>
        <v>119.451990923488</v>
      </c>
    </row>
    <row r="74" spans="2:6" ht="12.75" customHeight="1" x14ac:dyDescent="0.25">
      <c r="B74" s="29" t="s">
        <v>3</v>
      </c>
      <c r="C74" s="150" t="s">
        <v>55</v>
      </c>
      <c r="D74" s="150"/>
      <c r="E74" s="150"/>
      <c r="F74" s="34">
        <f>F54</f>
        <v>348.15525900000006</v>
      </c>
    </row>
    <row r="75" spans="2:6" ht="12.75" customHeight="1" x14ac:dyDescent="0.25">
      <c r="B75" s="29" t="s">
        <v>10</v>
      </c>
      <c r="C75" s="150" t="s">
        <v>56</v>
      </c>
      <c r="D75" s="150"/>
      <c r="E75" s="150"/>
      <c r="F75" s="34">
        <f>F60</f>
        <v>959.86999999999989</v>
      </c>
    </row>
    <row r="76" spans="2:6" ht="12.75" customHeight="1" x14ac:dyDescent="0.25">
      <c r="B76" s="29" t="s">
        <v>11</v>
      </c>
      <c r="C76" s="150" t="s">
        <v>95</v>
      </c>
      <c r="D76" s="150"/>
      <c r="E76" s="150"/>
      <c r="F76" s="34">
        <f>F63</f>
        <v>1575.6000000000001</v>
      </c>
    </row>
    <row r="77" spans="2:6" ht="12.75" customHeight="1" x14ac:dyDescent="0.25">
      <c r="B77" s="142" t="s">
        <v>57</v>
      </c>
      <c r="C77" s="142"/>
      <c r="D77" s="142"/>
      <c r="E77" s="142"/>
      <c r="F77" s="35">
        <f>SUM(F71:F76)</f>
        <v>7571.5300529234883</v>
      </c>
    </row>
    <row r="78" spans="2:6" ht="12.75" customHeight="1" x14ac:dyDescent="0.25">
      <c r="B78" s="29" t="s">
        <v>63</v>
      </c>
      <c r="C78" s="150" t="s">
        <v>64</v>
      </c>
      <c r="D78" s="150"/>
      <c r="E78" s="150"/>
      <c r="F78" s="63">
        <f>F69</f>
        <v>3199.8316203314271</v>
      </c>
    </row>
    <row r="79" spans="2:6" x14ac:dyDescent="0.25">
      <c r="B79" s="145" t="s">
        <v>58</v>
      </c>
      <c r="C79" s="145"/>
      <c r="D79" s="145"/>
      <c r="E79" s="145"/>
      <c r="F79" s="35">
        <f>F77+F78</f>
        <v>10771.361673254916</v>
      </c>
    </row>
    <row r="80" spans="2:6" ht="15" customHeight="1" x14ac:dyDescent="0.25">
      <c r="B80" s="145" t="s">
        <v>65</v>
      </c>
      <c r="C80" s="145"/>
      <c r="D80" s="145"/>
      <c r="E80" s="145"/>
      <c r="F80" s="67">
        <f>F79/220</f>
        <v>48.960734878431438</v>
      </c>
    </row>
    <row r="81" spans="2:15" ht="15" customHeight="1" x14ac:dyDescent="0.25">
      <c r="B81" s="151" t="s">
        <v>67</v>
      </c>
      <c r="C81" s="151"/>
      <c r="D81" s="151"/>
      <c r="E81" s="151"/>
      <c r="F81" s="151"/>
    </row>
    <row r="82" spans="2:15" x14ac:dyDescent="0.25">
      <c r="B82" s="149" t="s">
        <v>81</v>
      </c>
      <c r="C82" s="149"/>
      <c r="D82" s="149"/>
      <c r="E82" s="149"/>
      <c r="F82" s="149"/>
    </row>
    <row r="83" spans="2:15" x14ac:dyDescent="0.25">
      <c r="B83" s="149" t="s">
        <v>66</v>
      </c>
      <c r="C83" s="149"/>
      <c r="D83" s="149"/>
      <c r="E83" s="149"/>
      <c r="F83" s="149"/>
      <c r="G83" s="23"/>
    </row>
    <row r="84" spans="2:15" x14ac:dyDescent="0.25">
      <c r="C84" s="24"/>
    </row>
    <row r="85" spans="2:15" x14ac:dyDescent="0.25">
      <c r="B85" s="1" t="str">
        <f>PO!B35</f>
        <v>São Sebastião do Oeste/MG, 13 de junho de 2025.</v>
      </c>
      <c r="C85" s="24"/>
    </row>
    <row r="86" spans="2:15" x14ac:dyDescent="0.25"/>
    <row r="87" spans="2:15" x14ac:dyDescent="0.25"/>
    <row r="88" spans="2:15" x14ac:dyDescent="0.2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spans="2:15" x14ac:dyDescent="0.25">
      <c r="C89" s="17"/>
      <c r="D89" s="17"/>
      <c r="E89" s="17"/>
      <c r="F89" s="17"/>
      <c r="G89" s="17"/>
      <c r="H89" s="42"/>
      <c r="I89" s="42"/>
      <c r="J89" s="42"/>
      <c r="K89" s="42"/>
      <c r="L89" s="42"/>
      <c r="M89" s="42"/>
      <c r="N89" s="42"/>
      <c r="O89" s="42"/>
    </row>
    <row r="90" spans="2:15" x14ac:dyDescent="0.25">
      <c r="C90" s="75" t="s">
        <v>154</v>
      </c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  <row r="91" spans="2:15" ht="14.4" thickBot="1" x14ac:dyDescent="0.3">
      <c r="C91" s="76" t="s">
        <v>155</v>
      </c>
      <c r="D91" s="17"/>
      <c r="E91" s="17"/>
      <c r="F91" s="17"/>
      <c r="G91" s="17"/>
      <c r="H91" s="20"/>
      <c r="I91" s="20"/>
      <c r="J91" s="20"/>
      <c r="K91" s="20"/>
      <c r="L91" s="20"/>
      <c r="M91" s="20"/>
      <c r="N91" s="20"/>
      <c r="O91" s="20"/>
    </row>
    <row r="92" spans="2:15" x14ac:dyDescent="0.25"/>
    <row r="93" spans="2:15" x14ac:dyDescent="0.25"/>
  </sheetData>
  <mergeCells count="36">
    <mergeCell ref="B83:F83"/>
    <mergeCell ref="C72:E72"/>
    <mergeCell ref="C73:E73"/>
    <mergeCell ref="C74:E74"/>
    <mergeCell ref="C75:E75"/>
    <mergeCell ref="C76:E76"/>
    <mergeCell ref="B77:E77"/>
    <mergeCell ref="C78:E78"/>
    <mergeCell ref="B79:E79"/>
    <mergeCell ref="B80:E80"/>
    <mergeCell ref="B81:F81"/>
    <mergeCell ref="B82:F82"/>
    <mergeCell ref="C71:E71"/>
    <mergeCell ref="B32:F32"/>
    <mergeCell ref="B41:F41"/>
    <mergeCell ref="B42:F42"/>
    <mergeCell ref="B50:E50"/>
    <mergeCell ref="B51:F51"/>
    <mergeCell ref="B54:E54"/>
    <mergeCell ref="B55:F55"/>
    <mergeCell ref="B60:E60"/>
    <mergeCell ref="B61:F61"/>
    <mergeCell ref="B64:F64"/>
    <mergeCell ref="B70:E70"/>
    <mergeCell ref="B31:E31"/>
    <mergeCell ref="B5:F5"/>
    <mergeCell ref="B6:F6"/>
    <mergeCell ref="B7:F7"/>
    <mergeCell ref="B14:F14"/>
    <mergeCell ref="B15:F15"/>
    <mergeCell ref="C19:E19"/>
    <mergeCell ref="B20:E21"/>
    <mergeCell ref="B27:F27"/>
    <mergeCell ref="C28:E28"/>
    <mergeCell ref="C29:E29"/>
    <mergeCell ref="C30:E3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rstPageNumber="0" fitToWidth="0" fitToHeight="0" orientation="portrait" r:id="rId1"/>
  <headerFooter>
    <oddHeader>&amp;L&amp;G&amp;C&amp;"Arial,Negrito"&amp;20&amp;G</oddHeader>
    <oddFooter xml:space="preserve">&amp;CPraça Padre Altamiro de Faria, 178 – Centro – São Sebastião do Oeste – MG
CEP 35.567-000 – Telefone (37) 3286-1173 – CNPJ 18.308.734/0001-06
E-mail: engenhariaprefsso@gmail.com – Site www.saosebastiaodooeste.mg.gov.br
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52BF9-DA5F-47E0-8587-7CB44D7A0FC2}">
  <sheetPr codeName="Planilha8">
    <tabColor theme="0"/>
  </sheetPr>
  <dimension ref="A1:AMI92"/>
  <sheetViews>
    <sheetView topLeftCell="A36" workbookViewId="0">
      <selection activeCell="C58" sqref="C58"/>
    </sheetView>
  </sheetViews>
  <sheetFormatPr defaultColWidth="0" defaultRowHeight="13.8" zeroHeight="1" x14ac:dyDescent="0.25"/>
  <cols>
    <col min="1" max="1" width="3.69921875" style="1" customWidth="1"/>
    <col min="2" max="2" width="16" style="1" customWidth="1"/>
    <col min="3" max="3" width="56.19921875" style="1" customWidth="1"/>
    <col min="4" max="4" width="11.3984375" style="1" bestFit="1" customWidth="1"/>
    <col min="5" max="5" width="11.59765625" style="1" bestFit="1" customWidth="1"/>
    <col min="6" max="6" width="20.8984375" style="1" customWidth="1"/>
    <col min="7" max="7" width="15.09765625" style="1" customWidth="1"/>
    <col min="8" max="8" width="10.69921875" style="1" hidden="1" customWidth="1"/>
    <col min="9" max="14" width="8.5" style="1" hidden="1" customWidth="1"/>
    <col min="15" max="24" width="7.09765625" style="1" hidden="1" customWidth="1"/>
    <col min="25" max="1023" width="12.8984375" style="1" hidden="1" customWidth="1"/>
    <col min="1024" max="16384" width="9" style="1" hidden="1"/>
  </cols>
  <sheetData>
    <row r="1" spans="2:8" x14ac:dyDescent="0.25"/>
    <row r="2" spans="2:8" x14ac:dyDescent="0.25"/>
    <row r="3" spans="2:8" x14ac:dyDescent="0.25"/>
    <row r="4" spans="2:8" x14ac:dyDescent="0.25"/>
    <row r="5" spans="2:8" x14ac:dyDescent="0.25"/>
    <row r="6" spans="2:8" ht="71.25" customHeight="1" x14ac:dyDescent="0.25">
      <c r="B6" s="134" t="s">
        <v>163</v>
      </c>
      <c r="C6" s="135"/>
      <c r="D6" s="135"/>
      <c r="E6" s="135"/>
      <c r="F6" s="136"/>
    </row>
    <row r="7" spans="2:8" ht="37.5" customHeight="1" x14ac:dyDescent="0.25">
      <c r="B7" s="152" t="s">
        <v>192</v>
      </c>
      <c r="C7" s="152"/>
      <c r="D7" s="152"/>
      <c r="E7" s="152"/>
      <c r="F7" s="152"/>
    </row>
    <row r="8" spans="2:8" ht="12.75" customHeight="1" x14ac:dyDescent="0.25">
      <c r="B8" s="140" t="s">
        <v>4</v>
      </c>
      <c r="C8" s="140"/>
      <c r="D8" s="140"/>
      <c r="E8" s="140"/>
      <c r="F8" s="140"/>
    </row>
    <row r="9" spans="2:8" ht="12.75" customHeight="1" x14ac:dyDescent="0.25">
      <c r="B9" s="25">
        <v>1</v>
      </c>
      <c r="C9" s="26" t="s">
        <v>5</v>
      </c>
      <c r="D9" s="26" t="s">
        <v>6</v>
      </c>
      <c r="E9" s="26" t="s">
        <v>7</v>
      </c>
      <c r="F9" s="27" t="s">
        <v>8</v>
      </c>
      <c r="G9" s="32"/>
      <c r="H9" s="28"/>
    </row>
    <row r="10" spans="2:8" ht="12.75" customHeight="1" x14ac:dyDescent="0.25">
      <c r="B10" s="29" t="s">
        <v>0</v>
      </c>
      <c r="C10" s="30" t="s">
        <v>9</v>
      </c>
      <c r="D10" s="30"/>
      <c r="E10" s="30"/>
      <c r="F10" s="31">
        <v>1676.08</v>
      </c>
      <c r="G10" s="32"/>
      <c r="H10" s="28"/>
    </row>
    <row r="11" spans="2:8" ht="30" customHeight="1" x14ac:dyDescent="0.25">
      <c r="B11" s="29" t="s">
        <v>1</v>
      </c>
      <c r="C11" s="50" t="s">
        <v>136</v>
      </c>
      <c r="D11" s="26"/>
      <c r="E11" s="37">
        <v>0.2</v>
      </c>
      <c r="F11" s="31">
        <f>ROUND(E11*1518,2)</f>
        <v>303.60000000000002</v>
      </c>
      <c r="G11" s="32"/>
      <c r="H11" s="28"/>
    </row>
    <row r="12" spans="2:8" ht="12.75" customHeight="1" x14ac:dyDescent="0.25">
      <c r="B12" s="29"/>
      <c r="C12" s="30"/>
      <c r="D12" s="33"/>
      <c r="E12" s="34"/>
      <c r="F12" s="31"/>
    </row>
    <row r="13" spans="2:8" ht="12.75" customHeight="1" x14ac:dyDescent="0.25">
      <c r="B13" s="26"/>
      <c r="C13" s="26" t="s">
        <v>14</v>
      </c>
      <c r="D13" s="26"/>
      <c r="E13" s="26"/>
      <c r="F13" s="35">
        <f>SUM(F10:F11)</f>
        <v>1979.6799999999998</v>
      </c>
    </row>
    <row r="14" spans="2:8" ht="12.75" customHeight="1" x14ac:dyDescent="0.25">
      <c r="B14" s="140" t="s">
        <v>91</v>
      </c>
      <c r="C14" s="140"/>
      <c r="D14" s="140"/>
      <c r="E14" s="140"/>
      <c r="F14" s="140"/>
    </row>
    <row r="15" spans="2:8" ht="12.75" customHeight="1" x14ac:dyDescent="0.25">
      <c r="B15" s="141" t="s">
        <v>15</v>
      </c>
      <c r="C15" s="141"/>
      <c r="D15" s="141"/>
      <c r="E15" s="141"/>
      <c r="F15" s="141"/>
    </row>
    <row r="16" spans="2:8" ht="12.75" customHeight="1" x14ac:dyDescent="0.25">
      <c r="B16" s="36">
        <v>42737</v>
      </c>
      <c r="C16" s="43" t="s">
        <v>16</v>
      </c>
      <c r="D16" s="26"/>
      <c r="E16" s="25" t="s">
        <v>6</v>
      </c>
      <c r="F16" s="27" t="s">
        <v>8</v>
      </c>
    </row>
    <row r="17" spans="2:6" ht="12.75" customHeight="1" x14ac:dyDescent="0.25">
      <c r="B17" s="29" t="s">
        <v>0</v>
      </c>
      <c r="C17" s="30" t="s">
        <v>17</v>
      </c>
      <c r="D17" s="30"/>
      <c r="E17" s="37">
        <v>8.3299999999999999E-2</v>
      </c>
      <c r="F17" s="34">
        <f>E17*F13</f>
        <v>164.90734399999999</v>
      </c>
    </row>
    <row r="18" spans="2:6" ht="12.75" customHeight="1" x14ac:dyDescent="0.25">
      <c r="B18" s="29" t="s">
        <v>1</v>
      </c>
      <c r="C18" s="30" t="s">
        <v>18</v>
      </c>
      <c r="D18" s="30"/>
      <c r="E18" s="37">
        <v>2.7799999999999998E-2</v>
      </c>
      <c r="F18" s="34">
        <f>E18*F13</f>
        <v>55.03510399999999</v>
      </c>
    </row>
    <row r="19" spans="2:6" ht="12.75" customHeight="1" x14ac:dyDescent="0.25">
      <c r="B19" s="26"/>
      <c r="C19" s="142" t="s">
        <v>19</v>
      </c>
      <c r="D19" s="142"/>
      <c r="E19" s="142"/>
      <c r="F19" s="35">
        <f>SUM(F17:F18)</f>
        <v>219.94244799999998</v>
      </c>
    </row>
    <row r="20" spans="2:6" ht="12.75" customHeight="1" x14ac:dyDescent="0.25">
      <c r="B20" s="141" t="s">
        <v>20</v>
      </c>
      <c r="C20" s="141"/>
      <c r="D20" s="141"/>
      <c r="E20" s="141"/>
      <c r="F20" s="44" t="s">
        <v>21</v>
      </c>
    </row>
    <row r="21" spans="2:6" ht="12.75" customHeight="1" x14ac:dyDescent="0.25">
      <c r="B21" s="141"/>
      <c r="C21" s="141"/>
      <c r="D21" s="141"/>
      <c r="E21" s="141"/>
      <c r="F21" s="27">
        <f>F13</f>
        <v>1979.6799999999998</v>
      </c>
    </row>
    <row r="22" spans="2:6" ht="12.75" customHeight="1" x14ac:dyDescent="0.25">
      <c r="B22" s="36">
        <v>42768</v>
      </c>
      <c r="C22" s="26" t="s">
        <v>22</v>
      </c>
      <c r="D22" s="26"/>
      <c r="E22" s="25" t="s">
        <v>6</v>
      </c>
      <c r="F22" s="27" t="s">
        <v>8</v>
      </c>
    </row>
    <row r="23" spans="2:6" ht="12.75" customHeight="1" x14ac:dyDescent="0.25">
      <c r="B23" s="29" t="s">
        <v>0</v>
      </c>
      <c r="C23" s="30" t="s">
        <v>23</v>
      </c>
      <c r="D23" s="30"/>
      <c r="E23" s="37">
        <v>0.2</v>
      </c>
      <c r="F23" s="34">
        <f>$F$21*E23</f>
        <v>395.93599999999998</v>
      </c>
    </row>
    <row r="24" spans="2:6" ht="12.75" customHeight="1" x14ac:dyDescent="0.25">
      <c r="B24" s="29" t="s">
        <v>2</v>
      </c>
      <c r="C24" s="30" t="s">
        <v>59</v>
      </c>
      <c r="D24" s="30"/>
      <c r="E24" s="33">
        <v>0.03</v>
      </c>
      <c r="F24" s="31">
        <f>$F$21*E24</f>
        <v>59.390399999999993</v>
      </c>
    </row>
    <row r="25" spans="2:6" ht="12.75" customHeight="1" x14ac:dyDescent="0.25">
      <c r="B25" s="29" t="s">
        <v>13</v>
      </c>
      <c r="C25" s="30" t="s">
        <v>24</v>
      </c>
      <c r="D25" s="30"/>
      <c r="E25" s="37">
        <v>0.08</v>
      </c>
      <c r="F25" s="34">
        <f>$F$21*E25</f>
        <v>158.37439999999998</v>
      </c>
    </row>
    <row r="26" spans="2:6" ht="12.75" customHeight="1" x14ac:dyDescent="0.25">
      <c r="B26" s="26"/>
      <c r="C26" s="26" t="s">
        <v>19</v>
      </c>
      <c r="D26" s="26"/>
      <c r="E26" s="38">
        <f>SUM(E23:E25)</f>
        <v>0.31</v>
      </c>
      <c r="F26" s="35">
        <f>SUM(F23:F25)</f>
        <v>613.70079999999996</v>
      </c>
    </row>
    <row r="27" spans="2:6" ht="12.75" customHeight="1" x14ac:dyDescent="0.25">
      <c r="B27" s="133" t="s">
        <v>25</v>
      </c>
      <c r="C27" s="133"/>
      <c r="D27" s="133"/>
      <c r="E27" s="133"/>
      <c r="F27" s="133"/>
    </row>
    <row r="28" spans="2:6" ht="12.75" customHeight="1" x14ac:dyDescent="0.25">
      <c r="B28" s="45">
        <v>2</v>
      </c>
      <c r="C28" s="143" t="s">
        <v>26</v>
      </c>
      <c r="D28" s="143"/>
      <c r="E28" s="143"/>
      <c r="F28" s="46" t="s">
        <v>27</v>
      </c>
    </row>
    <row r="29" spans="2:6" ht="12.75" customHeight="1" x14ac:dyDescent="0.25">
      <c r="B29" s="47">
        <v>42737</v>
      </c>
      <c r="C29" s="144" t="str">
        <f>C16</f>
        <v>13º Salário, Férias e Adicional de Férias</v>
      </c>
      <c r="D29" s="144"/>
      <c r="E29" s="144"/>
      <c r="F29" s="48">
        <f>F19</f>
        <v>219.94244799999998</v>
      </c>
    </row>
    <row r="30" spans="2:6" ht="12.75" customHeight="1" x14ac:dyDescent="0.25">
      <c r="B30" s="47">
        <v>42768</v>
      </c>
      <c r="C30" s="144" t="str">
        <f>C22</f>
        <v>GPS, FGTS e outras contribuições</v>
      </c>
      <c r="D30" s="144"/>
      <c r="E30" s="144"/>
      <c r="F30" s="48">
        <f>F26</f>
        <v>613.70079999999996</v>
      </c>
    </row>
    <row r="31" spans="2:6" ht="12.75" customHeight="1" x14ac:dyDescent="0.25">
      <c r="B31" s="133" t="s">
        <v>19</v>
      </c>
      <c r="C31" s="133"/>
      <c r="D31" s="133"/>
      <c r="E31" s="133"/>
      <c r="F31" s="49">
        <f>SUM(F29:F30)</f>
        <v>833.64324799999997</v>
      </c>
    </row>
    <row r="32" spans="2:6" ht="12.75" customHeight="1" x14ac:dyDescent="0.25">
      <c r="B32" s="140" t="s">
        <v>28</v>
      </c>
      <c r="C32" s="140"/>
      <c r="D32" s="140"/>
      <c r="E32" s="140"/>
      <c r="F32" s="140"/>
    </row>
    <row r="33" spans="2:6" ht="19.5" customHeight="1" x14ac:dyDescent="0.25">
      <c r="B33" s="25">
        <v>3</v>
      </c>
      <c r="C33" s="26" t="s">
        <v>29</v>
      </c>
      <c r="D33" s="26"/>
      <c r="E33" s="26" t="s">
        <v>6</v>
      </c>
      <c r="F33" s="27" t="s">
        <v>8</v>
      </c>
    </row>
    <row r="34" spans="2:6" ht="19.5" customHeight="1" x14ac:dyDescent="0.25">
      <c r="B34" s="29" t="s">
        <v>0</v>
      </c>
      <c r="C34" s="30" t="s">
        <v>30</v>
      </c>
      <c r="D34" s="30"/>
      <c r="E34" s="39">
        <v>4.1999999999999997E-3</v>
      </c>
      <c r="F34" s="34">
        <f>$F$13*E34</f>
        <v>8.3146559999999994</v>
      </c>
    </row>
    <row r="35" spans="2:6" ht="24.75" customHeight="1" x14ac:dyDescent="0.25">
      <c r="B35" s="29" t="s">
        <v>1</v>
      </c>
      <c r="C35" s="30" t="s">
        <v>31</v>
      </c>
      <c r="D35" s="30"/>
      <c r="E35" s="39">
        <f>0.08*E34</f>
        <v>3.3599999999999998E-4</v>
      </c>
      <c r="F35" s="22">
        <f>F13*E35</f>
        <v>0.66517247999999995</v>
      </c>
    </row>
    <row r="36" spans="2:6" x14ac:dyDescent="0.25">
      <c r="B36" s="29" t="s">
        <v>2</v>
      </c>
      <c r="C36" s="50" t="s">
        <v>32</v>
      </c>
      <c r="D36" s="30"/>
      <c r="E36" s="39">
        <f>E34+(0.5*E34)*8%*E34</f>
        <v>4.2007056000000001E-3</v>
      </c>
      <c r="F36" s="34">
        <f>F13*E36</f>
        <v>8.3160528622080001</v>
      </c>
    </row>
    <row r="37" spans="2:6" ht="28.5" customHeight="1" x14ac:dyDescent="0.25">
      <c r="B37" s="29" t="s">
        <v>3</v>
      </c>
      <c r="C37" s="50" t="s">
        <v>33</v>
      </c>
      <c r="D37" s="30"/>
      <c r="E37" s="39">
        <v>1.9400000000000001E-2</v>
      </c>
      <c r="F37" s="34">
        <f>($F$13)*E37</f>
        <v>38.405791999999998</v>
      </c>
    </row>
    <row r="38" spans="2:6" x14ac:dyDescent="0.25">
      <c r="B38" s="29" t="s">
        <v>10</v>
      </c>
      <c r="C38" s="50" t="s">
        <v>34</v>
      </c>
      <c r="D38" s="30"/>
      <c r="E38" s="39">
        <f>E26*E37</f>
        <v>6.0140000000000002E-3</v>
      </c>
      <c r="F38" s="34">
        <f>F13*E38</f>
        <v>11.90579552</v>
      </c>
    </row>
    <row r="39" spans="2:6" x14ac:dyDescent="0.25">
      <c r="B39" s="29" t="s">
        <v>11</v>
      </c>
      <c r="C39" s="50" t="s">
        <v>32</v>
      </c>
      <c r="D39" s="30"/>
      <c r="E39" s="39">
        <v>0.5</v>
      </c>
      <c r="F39" s="34">
        <f>E39*F38</f>
        <v>5.9528977599999999</v>
      </c>
    </row>
    <row r="40" spans="2:6" ht="12.75" customHeight="1" x14ac:dyDescent="0.25">
      <c r="B40" s="26"/>
      <c r="C40" s="26" t="s">
        <v>19</v>
      </c>
      <c r="D40" s="26"/>
      <c r="E40" s="40"/>
      <c r="F40" s="35">
        <f>SUM(F34:F39)</f>
        <v>73.560366622207994</v>
      </c>
    </row>
    <row r="41" spans="2:6" ht="12.75" customHeight="1" x14ac:dyDescent="0.25">
      <c r="B41" s="140" t="s">
        <v>89</v>
      </c>
      <c r="C41" s="140"/>
      <c r="D41" s="140"/>
      <c r="E41" s="140"/>
      <c r="F41" s="140"/>
    </row>
    <row r="42" spans="2:6" ht="12.75" customHeight="1" x14ac:dyDescent="0.25">
      <c r="B42" s="141" t="s">
        <v>35</v>
      </c>
      <c r="C42" s="141"/>
      <c r="D42" s="141"/>
      <c r="E42" s="141"/>
      <c r="F42" s="141"/>
    </row>
    <row r="43" spans="2:6" ht="12.75" customHeight="1" x14ac:dyDescent="0.25">
      <c r="B43" s="51">
        <v>42739</v>
      </c>
      <c r="C43" s="52" t="s">
        <v>36</v>
      </c>
      <c r="D43" s="52"/>
      <c r="E43" s="52" t="s">
        <v>6</v>
      </c>
      <c r="F43" s="52" t="s">
        <v>27</v>
      </c>
    </row>
    <row r="44" spans="2:6" ht="12.75" customHeight="1" x14ac:dyDescent="0.25">
      <c r="B44" s="56" t="s">
        <v>0</v>
      </c>
      <c r="C44" s="53" t="s">
        <v>37</v>
      </c>
      <c r="D44" s="53"/>
      <c r="E44" s="54">
        <v>9.0899999999999995E-2</v>
      </c>
      <c r="F44" s="22">
        <f>$F$13*E44</f>
        <v>179.95291199999997</v>
      </c>
    </row>
    <row r="45" spans="2:6" ht="12.75" customHeight="1" x14ac:dyDescent="0.25">
      <c r="B45" s="56" t="s">
        <v>1</v>
      </c>
      <c r="C45" s="53" t="s">
        <v>36</v>
      </c>
      <c r="D45" s="53"/>
      <c r="E45" s="54">
        <v>1.66E-2</v>
      </c>
      <c r="F45" s="22">
        <f>$F$13*E45</f>
        <v>32.862687999999999</v>
      </c>
    </row>
    <row r="46" spans="2:6" ht="12.75" customHeight="1" x14ac:dyDescent="0.25">
      <c r="B46" s="56" t="s">
        <v>2</v>
      </c>
      <c r="C46" s="53" t="s">
        <v>38</v>
      </c>
      <c r="D46" s="53"/>
      <c r="E46" s="54">
        <v>2.0000000000000001E-4</v>
      </c>
      <c r="F46" s="22">
        <f>$F$13*E46</f>
        <v>0.39593600000000001</v>
      </c>
    </row>
    <row r="47" spans="2:6" ht="12.75" customHeight="1" x14ac:dyDescent="0.25">
      <c r="B47" s="56" t="s">
        <v>3</v>
      </c>
      <c r="C47" s="53" t="s">
        <v>39</v>
      </c>
      <c r="D47" s="53"/>
      <c r="E47" s="54">
        <v>2.9999999999999997E-4</v>
      </c>
      <c r="F47" s="22">
        <f>$F$13*E47</f>
        <v>0.59390399999999988</v>
      </c>
    </row>
    <row r="48" spans="2:6" ht="12.75" customHeight="1" x14ac:dyDescent="0.25">
      <c r="B48" s="56" t="s">
        <v>10</v>
      </c>
      <c r="C48" s="53" t="s">
        <v>40</v>
      </c>
      <c r="D48" s="53"/>
      <c r="E48" s="54">
        <v>2.9999999999999997E-4</v>
      </c>
      <c r="F48" s="22">
        <f>$F$13*E48</f>
        <v>0.59390399999999988</v>
      </c>
    </row>
    <row r="49" spans="2:7" ht="12.75" customHeight="1" x14ac:dyDescent="0.25">
      <c r="B49" s="56" t="s">
        <v>11</v>
      </c>
      <c r="C49" s="53" t="s">
        <v>12</v>
      </c>
      <c r="D49" s="53"/>
      <c r="E49" s="53"/>
      <c r="F49" s="22">
        <f t="shared" ref="F49" si="0">$F$13*E49</f>
        <v>0</v>
      </c>
    </row>
    <row r="50" spans="2:7" ht="12.75" customHeight="1" x14ac:dyDescent="0.25">
      <c r="B50" s="146" t="s">
        <v>19</v>
      </c>
      <c r="C50" s="146"/>
      <c r="D50" s="146"/>
      <c r="E50" s="146"/>
      <c r="F50" s="55">
        <f>SUM(F44:F49)</f>
        <v>214.39934399999999</v>
      </c>
    </row>
    <row r="51" spans="2:7" ht="12.75" customHeight="1" x14ac:dyDescent="0.25">
      <c r="B51" s="133" t="s">
        <v>41</v>
      </c>
      <c r="C51" s="133"/>
      <c r="D51" s="133"/>
      <c r="E51" s="133"/>
      <c r="F51" s="133"/>
    </row>
    <row r="52" spans="2:7" ht="12.75" customHeight="1" x14ac:dyDescent="0.25">
      <c r="B52" s="56">
        <v>4</v>
      </c>
      <c r="C52" s="56" t="s">
        <v>42</v>
      </c>
      <c r="D52" s="56"/>
      <c r="E52" s="56"/>
      <c r="F52" s="57" t="s">
        <v>27</v>
      </c>
    </row>
    <row r="53" spans="2:7" ht="12.75" customHeight="1" x14ac:dyDescent="0.25">
      <c r="B53" s="58">
        <v>42739</v>
      </c>
      <c r="C53" s="56" t="str">
        <f>C43</f>
        <v>Ausências Legais</v>
      </c>
      <c r="D53" s="56"/>
      <c r="E53" s="56"/>
      <c r="F53" s="59">
        <f>F50</f>
        <v>214.39934399999999</v>
      </c>
    </row>
    <row r="54" spans="2:7" ht="12.75" customHeight="1" x14ac:dyDescent="0.25">
      <c r="B54" s="141" t="s">
        <v>43</v>
      </c>
      <c r="C54" s="141"/>
      <c r="D54" s="141"/>
      <c r="E54" s="141"/>
      <c r="F54" s="60">
        <f>SUM(F53:F53)</f>
        <v>214.39934399999999</v>
      </c>
    </row>
    <row r="55" spans="2:7" ht="12.75" customHeight="1" x14ac:dyDescent="0.25">
      <c r="B55" s="147" t="s">
        <v>90</v>
      </c>
      <c r="C55" s="148"/>
      <c r="D55" s="148"/>
      <c r="E55" s="148"/>
      <c r="F55" s="148"/>
    </row>
    <row r="56" spans="2:7" ht="12.75" customHeight="1" x14ac:dyDescent="0.25">
      <c r="B56" s="25">
        <v>5</v>
      </c>
      <c r="C56" s="25"/>
      <c r="D56" s="25"/>
      <c r="E56" s="25"/>
      <c r="F56" s="27" t="s">
        <v>8</v>
      </c>
      <c r="G56" s="41"/>
    </row>
    <row r="57" spans="2:7" ht="12.75" customHeight="1" x14ac:dyDescent="0.25">
      <c r="B57" s="29" t="s">
        <v>0</v>
      </c>
      <c r="C57" s="29" t="s">
        <v>233</v>
      </c>
      <c r="D57" s="29"/>
      <c r="E57" s="37"/>
      <c r="F57" s="61">
        <v>155.19999999999999</v>
      </c>
      <c r="G57" s="41"/>
    </row>
    <row r="58" spans="2:7" ht="12.75" customHeight="1" x14ac:dyDescent="0.25">
      <c r="B58" s="29" t="s">
        <v>1</v>
      </c>
      <c r="C58" s="29" t="s">
        <v>236</v>
      </c>
      <c r="D58" s="29"/>
      <c r="E58" s="37"/>
      <c r="F58" s="61">
        <v>163.37</v>
      </c>
      <c r="G58" s="41"/>
    </row>
    <row r="59" spans="2:7" s="74" customFormat="1" ht="12.75" customHeight="1" x14ac:dyDescent="0.25">
      <c r="B59" s="70" t="s">
        <v>2</v>
      </c>
      <c r="C59" s="70" t="s">
        <v>116</v>
      </c>
      <c r="D59" s="70"/>
      <c r="E59" s="71"/>
      <c r="F59" s="72">
        <f>29.15*22</f>
        <v>641.29999999999995</v>
      </c>
      <c r="G59" s="73"/>
    </row>
    <row r="60" spans="2:7" ht="12.75" customHeight="1" x14ac:dyDescent="0.25">
      <c r="B60" s="142" t="s">
        <v>19</v>
      </c>
      <c r="C60" s="142"/>
      <c r="D60" s="142"/>
      <c r="E60" s="142"/>
      <c r="F60" s="62">
        <f>SUM(F57:F59)</f>
        <v>959.86999999999989</v>
      </c>
      <c r="G60" s="41"/>
    </row>
    <row r="61" spans="2:7" ht="12.75" customHeight="1" x14ac:dyDescent="0.25">
      <c r="B61" s="156" t="s">
        <v>80</v>
      </c>
      <c r="C61" s="157"/>
      <c r="D61" s="157"/>
      <c r="E61" s="157"/>
      <c r="F61" s="158"/>
      <c r="G61" s="41"/>
    </row>
    <row r="62" spans="2:7" ht="12.75" customHeight="1" x14ac:dyDescent="0.25">
      <c r="B62" s="25">
        <v>6</v>
      </c>
      <c r="C62" s="25" t="s">
        <v>61</v>
      </c>
      <c r="D62" s="25" t="s">
        <v>62</v>
      </c>
      <c r="E62" s="25" t="s">
        <v>69</v>
      </c>
      <c r="F62" s="27" t="s">
        <v>84</v>
      </c>
      <c r="G62" s="41"/>
    </row>
    <row r="63" spans="2:7" ht="12.75" customHeight="1" x14ac:dyDescent="0.25">
      <c r="B63" s="29" t="s">
        <v>111</v>
      </c>
      <c r="C63" s="83" t="s">
        <v>110</v>
      </c>
      <c r="D63" s="29">
        <v>12</v>
      </c>
      <c r="E63" s="63">
        <v>126.46</v>
      </c>
      <c r="F63" s="62">
        <f>E63*D63</f>
        <v>1517.52</v>
      </c>
    </row>
    <row r="64" spans="2:7" ht="12.75" customHeight="1" x14ac:dyDescent="0.25">
      <c r="B64" s="148" t="s">
        <v>60</v>
      </c>
      <c r="C64" s="148"/>
      <c r="D64" s="148"/>
      <c r="E64" s="148"/>
      <c r="F64" s="148"/>
    </row>
    <row r="65" spans="2:6" ht="12.75" customHeight="1" x14ac:dyDescent="0.25">
      <c r="B65" s="25">
        <v>7</v>
      </c>
      <c r="C65" s="26" t="s">
        <v>46</v>
      </c>
      <c r="D65" s="26" t="s">
        <v>47</v>
      </c>
      <c r="E65" s="25" t="s">
        <v>6</v>
      </c>
      <c r="F65" s="27" t="s">
        <v>8</v>
      </c>
    </row>
    <row r="66" spans="2:6" ht="12.75" customHeight="1" x14ac:dyDescent="0.25">
      <c r="B66" s="29" t="s">
        <v>0</v>
      </c>
      <c r="C66" s="30" t="s">
        <v>48</v>
      </c>
      <c r="D66" s="64">
        <f>F60+F54+F40+F31+F13+F63</f>
        <v>5578.6729586222082</v>
      </c>
      <c r="E66" s="65">
        <v>7.0000000000000007E-2</v>
      </c>
      <c r="F66" s="31">
        <f>D66*E66</f>
        <v>390.50710710355463</v>
      </c>
    </row>
    <row r="67" spans="2:6" ht="12.75" customHeight="1" x14ac:dyDescent="0.25">
      <c r="B67" s="29" t="s">
        <v>1</v>
      </c>
      <c r="C67" s="30" t="s">
        <v>49</v>
      </c>
      <c r="D67" s="64">
        <f>D66+F66</f>
        <v>5969.1800657257627</v>
      </c>
      <c r="E67" s="66">
        <v>0.17</v>
      </c>
      <c r="F67" s="31">
        <f>D67*E67</f>
        <v>1014.7606111733797</v>
      </c>
    </row>
    <row r="68" spans="2:6" ht="12.75" customHeight="1" x14ac:dyDescent="0.25">
      <c r="B68" s="29" t="s">
        <v>2</v>
      </c>
      <c r="C68" s="30" t="s">
        <v>50</v>
      </c>
      <c r="D68" s="31">
        <f>ROUND((F77+F66+F67)/(1-E68),2)</f>
        <v>7936.3</v>
      </c>
      <c r="E68" s="65">
        <v>0.12</v>
      </c>
      <c r="F68" s="31">
        <f>D68*E68</f>
        <v>952.35599999999999</v>
      </c>
    </row>
    <row r="69" spans="2:6" ht="12.75" customHeight="1" x14ac:dyDescent="0.25">
      <c r="B69" s="26"/>
      <c r="C69" s="26" t="s">
        <v>19</v>
      </c>
      <c r="D69" s="26"/>
      <c r="E69" s="38"/>
      <c r="F69" s="35">
        <f>SUM(F66:F68)</f>
        <v>2357.6237182769346</v>
      </c>
    </row>
    <row r="70" spans="2:6" ht="12.75" customHeight="1" x14ac:dyDescent="0.25">
      <c r="B70" s="141" t="s">
        <v>51</v>
      </c>
      <c r="C70" s="141"/>
      <c r="D70" s="141"/>
      <c r="E70" s="141"/>
      <c r="F70" s="27" t="s">
        <v>8</v>
      </c>
    </row>
    <row r="71" spans="2:6" ht="12.75" customHeight="1" x14ac:dyDescent="0.25">
      <c r="B71" s="25" t="s">
        <v>0</v>
      </c>
      <c r="C71" s="145" t="s">
        <v>52</v>
      </c>
      <c r="D71" s="145"/>
      <c r="E71" s="145"/>
      <c r="F71" s="22">
        <f>F13</f>
        <v>1979.6799999999998</v>
      </c>
    </row>
    <row r="72" spans="2:6" ht="12.75" customHeight="1" x14ac:dyDescent="0.25">
      <c r="B72" s="29" t="s">
        <v>1</v>
      </c>
      <c r="C72" s="150" t="s">
        <v>53</v>
      </c>
      <c r="D72" s="150"/>
      <c r="E72" s="150"/>
      <c r="F72" s="34">
        <f>F31</f>
        <v>833.64324799999997</v>
      </c>
    </row>
    <row r="73" spans="2:6" ht="12.75" customHeight="1" x14ac:dyDescent="0.25">
      <c r="B73" s="29" t="s">
        <v>2</v>
      </c>
      <c r="C73" s="150" t="s">
        <v>54</v>
      </c>
      <c r="D73" s="150"/>
      <c r="E73" s="150"/>
      <c r="F73" s="34">
        <f>F40</f>
        <v>73.560366622207994</v>
      </c>
    </row>
    <row r="74" spans="2:6" ht="12.75" customHeight="1" x14ac:dyDescent="0.25">
      <c r="B74" s="29" t="s">
        <v>3</v>
      </c>
      <c r="C74" s="150" t="s">
        <v>55</v>
      </c>
      <c r="D74" s="150"/>
      <c r="E74" s="150"/>
      <c r="F74" s="34">
        <f>F54</f>
        <v>214.39934399999999</v>
      </c>
    </row>
    <row r="75" spans="2:6" ht="12.75" customHeight="1" x14ac:dyDescent="0.25">
      <c r="B75" s="29" t="s">
        <v>10</v>
      </c>
      <c r="C75" s="150" t="s">
        <v>56</v>
      </c>
      <c r="D75" s="150"/>
      <c r="E75" s="150"/>
      <c r="F75" s="34">
        <f>F60</f>
        <v>959.86999999999989</v>
      </c>
    </row>
    <row r="76" spans="2:6" ht="12.75" customHeight="1" x14ac:dyDescent="0.25">
      <c r="B76" s="29" t="s">
        <v>11</v>
      </c>
      <c r="C76" s="153" t="s">
        <v>95</v>
      </c>
      <c r="D76" s="154"/>
      <c r="E76" s="155"/>
      <c r="F76" s="34">
        <f>F63</f>
        <v>1517.52</v>
      </c>
    </row>
    <row r="77" spans="2:6" ht="12.75" customHeight="1" x14ac:dyDescent="0.25">
      <c r="B77" s="142" t="s">
        <v>57</v>
      </c>
      <c r="C77" s="142"/>
      <c r="D77" s="142"/>
      <c r="E77" s="142"/>
      <c r="F77" s="35">
        <f>SUM(F71:F76)</f>
        <v>5578.6729586222073</v>
      </c>
    </row>
    <row r="78" spans="2:6" ht="12.75" customHeight="1" x14ac:dyDescent="0.25">
      <c r="B78" s="29" t="s">
        <v>63</v>
      </c>
      <c r="C78" s="150" t="s">
        <v>64</v>
      </c>
      <c r="D78" s="150"/>
      <c r="E78" s="150"/>
      <c r="F78" s="63">
        <f>F69</f>
        <v>2357.6237182769346</v>
      </c>
    </row>
    <row r="79" spans="2:6" x14ac:dyDescent="0.25">
      <c r="B79" s="145" t="s">
        <v>58</v>
      </c>
      <c r="C79" s="145"/>
      <c r="D79" s="145"/>
      <c r="E79" s="145"/>
      <c r="F79" s="35">
        <f>F77+F78</f>
        <v>7936.2966768991419</v>
      </c>
    </row>
    <row r="80" spans="2:6" ht="15" customHeight="1" x14ac:dyDescent="0.25">
      <c r="B80" s="145" t="s">
        <v>65</v>
      </c>
      <c r="C80" s="145"/>
      <c r="D80" s="145"/>
      <c r="E80" s="145"/>
      <c r="F80" s="67">
        <f>F79/220</f>
        <v>36.074075804087009</v>
      </c>
    </row>
    <row r="81" spans="2:15" ht="15" customHeight="1" x14ac:dyDescent="0.25">
      <c r="B81" s="151" t="s">
        <v>67</v>
      </c>
      <c r="C81" s="151"/>
      <c r="D81" s="151"/>
      <c r="E81" s="151"/>
      <c r="F81" s="151"/>
    </row>
    <row r="82" spans="2:15" x14ac:dyDescent="0.25">
      <c r="B82" s="149" t="s">
        <v>81</v>
      </c>
      <c r="C82" s="149"/>
      <c r="D82" s="149"/>
      <c r="E82" s="149"/>
      <c r="F82" s="149"/>
    </row>
    <row r="83" spans="2:15" x14ac:dyDescent="0.25">
      <c r="B83" s="149" t="s">
        <v>66</v>
      </c>
      <c r="C83" s="149"/>
      <c r="D83" s="149"/>
      <c r="E83" s="149"/>
      <c r="F83" s="149"/>
      <c r="G83" s="23"/>
    </row>
    <row r="84" spans="2:15" x14ac:dyDescent="0.25">
      <c r="C84" s="24"/>
    </row>
    <row r="85" spans="2:15" x14ac:dyDescent="0.25">
      <c r="B85" s="1" t="str">
        <f>PO!B35</f>
        <v>São Sebastião do Oeste/MG, 13 de junho de 2025.</v>
      </c>
      <c r="C85" s="24"/>
    </row>
    <row r="86" spans="2:15" x14ac:dyDescent="0.25"/>
    <row r="87" spans="2:15" x14ac:dyDescent="0.25"/>
    <row r="88" spans="2:15" x14ac:dyDescent="0.25"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</row>
    <row r="89" spans="2:15" x14ac:dyDescent="0.25">
      <c r="C89" s="17"/>
      <c r="D89" s="17"/>
      <c r="E89" s="17"/>
      <c r="F89" s="17"/>
      <c r="G89" s="17"/>
      <c r="H89" s="42"/>
      <c r="I89" s="42"/>
      <c r="J89" s="42"/>
      <c r="K89" s="42"/>
      <c r="L89" s="42"/>
      <c r="M89" s="42"/>
      <c r="N89" s="42"/>
      <c r="O89" s="42"/>
    </row>
    <row r="90" spans="2:15" x14ac:dyDescent="0.25">
      <c r="C90" s="75" t="s">
        <v>154</v>
      </c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</row>
    <row r="91" spans="2:15" ht="14.4" thickBot="1" x14ac:dyDescent="0.3">
      <c r="C91" s="76" t="s">
        <v>155</v>
      </c>
      <c r="D91" s="17"/>
      <c r="E91" s="17"/>
      <c r="F91" s="17"/>
      <c r="G91" s="17"/>
      <c r="H91" s="20"/>
      <c r="I91" s="20"/>
      <c r="J91" s="20"/>
      <c r="K91" s="20"/>
      <c r="L91" s="20"/>
      <c r="M91" s="20"/>
      <c r="N91" s="20"/>
      <c r="O91" s="20"/>
    </row>
    <row r="92" spans="2:15" x14ac:dyDescent="0.25"/>
  </sheetData>
  <mergeCells count="36">
    <mergeCell ref="B31:E31"/>
    <mergeCell ref="B6:F6"/>
    <mergeCell ref="B7:F7"/>
    <mergeCell ref="B8:F8"/>
    <mergeCell ref="B14:F14"/>
    <mergeCell ref="B15:F15"/>
    <mergeCell ref="C19:E19"/>
    <mergeCell ref="B20:E21"/>
    <mergeCell ref="B27:F27"/>
    <mergeCell ref="C28:E28"/>
    <mergeCell ref="C29:E29"/>
    <mergeCell ref="C30:E30"/>
    <mergeCell ref="C71:E71"/>
    <mergeCell ref="B32:F32"/>
    <mergeCell ref="B41:F41"/>
    <mergeCell ref="B42:F42"/>
    <mergeCell ref="B50:E50"/>
    <mergeCell ref="B51:F51"/>
    <mergeCell ref="B54:E54"/>
    <mergeCell ref="B55:F55"/>
    <mergeCell ref="B60:E60"/>
    <mergeCell ref="B61:F61"/>
    <mergeCell ref="B64:F64"/>
    <mergeCell ref="B70:E70"/>
    <mergeCell ref="B83:F83"/>
    <mergeCell ref="C72:E72"/>
    <mergeCell ref="C73:E73"/>
    <mergeCell ref="C74:E74"/>
    <mergeCell ref="C75:E75"/>
    <mergeCell ref="C76:E76"/>
    <mergeCell ref="B77:E77"/>
    <mergeCell ref="C78:E78"/>
    <mergeCell ref="B79:E79"/>
    <mergeCell ref="B80:E80"/>
    <mergeCell ref="B81:F81"/>
    <mergeCell ref="B82:F8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rstPageNumber="0" fitToWidth="0" fitToHeight="0" orientation="portrait" r:id="rId1"/>
  <headerFooter>
    <oddHeader>&amp;L&amp;G&amp;C&amp;"Arial,Negrito"&amp;20&amp;G</oddHeader>
    <oddFooter xml:space="preserve">&amp;CPraça Padre Altamiro de Faria, 178 – Centro – São Sebastião do Oeste – MG
CEP 35.567-000 – Telefone (37) 3286-1173 – CNPJ 18.308.734/0001-06
E-mail: engenhariaprefsso@gmail.com – Site www.saosebastiaodooeste.mg.gov.br
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8459C-3CE0-4A7E-95F6-999D03FBD57D}">
  <sheetPr codeName="Planilha9">
    <tabColor theme="0"/>
  </sheetPr>
  <dimension ref="A1:AMI92"/>
  <sheetViews>
    <sheetView topLeftCell="A39" workbookViewId="0">
      <selection activeCell="C57" sqref="C57"/>
    </sheetView>
  </sheetViews>
  <sheetFormatPr defaultColWidth="0" defaultRowHeight="13.8" zeroHeight="1" x14ac:dyDescent="0.25"/>
  <cols>
    <col min="1" max="1" width="3.69921875" style="1" customWidth="1"/>
    <col min="2" max="2" width="16" style="1" customWidth="1"/>
    <col min="3" max="3" width="56.19921875" style="1" customWidth="1"/>
    <col min="4" max="4" width="11.3984375" style="1" bestFit="1" customWidth="1"/>
    <col min="5" max="5" width="11.59765625" style="1" bestFit="1" customWidth="1"/>
    <col min="6" max="6" width="20.8984375" style="1" customWidth="1"/>
    <col min="7" max="7" width="15.09765625" style="1" customWidth="1"/>
    <col min="8" max="8" width="10.69921875" style="1" hidden="1" customWidth="1"/>
    <col min="9" max="14" width="8.5" style="1" hidden="1" customWidth="1"/>
    <col min="15" max="24" width="7.09765625" style="1" hidden="1" customWidth="1"/>
    <col min="25" max="1023" width="12.8984375" style="1" hidden="1" customWidth="1"/>
    <col min="1024" max="16384" width="9" style="1" hidden="1"/>
  </cols>
  <sheetData>
    <row r="1" spans="2:8" x14ac:dyDescent="0.25"/>
    <row r="2" spans="2:8" x14ac:dyDescent="0.25"/>
    <row r="3" spans="2:8" x14ac:dyDescent="0.25"/>
    <row r="4" spans="2:8" x14ac:dyDescent="0.25"/>
    <row r="5" spans="2:8" x14ac:dyDescent="0.25"/>
    <row r="6" spans="2:8" ht="71.25" customHeight="1" x14ac:dyDescent="0.25">
      <c r="B6" s="134" t="s">
        <v>164</v>
      </c>
      <c r="C6" s="135"/>
      <c r="D6" s="135"/>
      <c r="E6" s="135"/>
      <c r="F6" s="136"/>
    </row>
    <row r="7" spans="2:8" ht="37.5" customHeight="1" x14ac:dyDescent="0.25">
      <c r="B7" s="152" t="s">
        <v>191</v>
      </c>
      <c r="C7" s="152"/>
      <c r="D7" s="152"/>
      <c r="E7" s="152"/>
      <c r="F7" s="152"/>
    </row>
    <row r="8" spans="2:8" ht="12.75" customHeight="1" x14ac:dyDescent="0.25">
      <c r="B8" s="140" t="s">
        <v>4</v>
      </c>
      <c r="C8" s="140"/>
      <c r="D8" s="140"/>
      <c r="E8" s="140"/>
      <c r="F8" s="140"/>
    </row>
    <row r="9" spans="2:8" ht="12.75" customHeight="1" x14ac:dyDescent="0.25">
      <c r="B9" s="25">
        <v>1</v>
      </c>
      <c r="C9" s="26" t="s">
        <v>5</v>
      </c>
      <c r="D9" s="26" t="s">
        <v>6</v>
      </c>
      <c r="E9" s="26" t="s">
        <v>7</v>
      </c>
      <c r="F9" s="27" t="s">
        <v>8</v>
      </c>
      <c r="G9" s="32"/>
      <c r="H9" s="28"/>
    </row>
    <row r="10" spans="2:8" ht="12.75" customHeight="1" x14ac:dyDescent="0.25">
      <c r="B10" s="29" t="s">
        <v>0</v>
      </c>
      <c r="C10" s="30" t="s">
        <v>9</v>
      </c>
      <c r="D10" s="30"/>
      <c r="E10" s="30"/>
      <c r="F10" s="31">
        <v>2111.87</v>
      </c>
      <c r="G10" s="32"/>
      <c r="H10" s="28"/>
    </row>
    <row r="11" spans="2:8" ht="12.75" customHeight="1" x14ac:dyDescent="0.25">
      <c r="B11" s="29"/>
      <c r="C11" s="30"/>
      <c r="D11" s="33"/>
      <c r="E11" s="34"/>
      <c r="F11" s="31"/>
    </row>
    <row r="12" spans="2:8" ht="12.75" customHeight="1" x14ac:dyDescent="0.25">
      <c r="B12" s="26"/>
      <c r="C12" s="26" t="s">
        <v>14</v>
      </c>
      <c r="D12" s="26"/>
      <c r="E12" s="26"/>
      <c r="F12" s="35">
        <f>SUM(F10:F10)</f>
        <v>2111.87</v>
      </c>
    </row>
    <row r="13" spans="2:8" ht="12.75" customHeight="1" x14ac:dyDescent="0.25">
      <c r="B13" s="140" t="s">
        <v>91</v>
      </c>
      <c r="C13" s="140"/>
      <c r="D13" s="140"/>
      <c r="E13" s="140"/>
      <c r="F13" s="140"/>
    </row>
    <row r="14" spans="2:8" ht="12.75" customHeight="1" x14ac:dyDescent="0.25">
      <c r="B14" s="141" t="s">
        <v>15</v>
      </c>
      <c r="C14" s="141"/>
      <c r="D14" s="141"/>
      <c r="E14" s="141"/>
      <c r="F14" s="141"/>
    </row>
    <row r="15" spans="2:8" ht="12.75" customHeight="1" x14ac:dyDescent="0.25">
      <c r="B15" s="36">
        <v>42737</v>
      </c>
      <c r="C15" s="43" t="s">
        <v>16</v>
      </c>
      <c r="D15" s="26"/>
      <c r="E15" s="25" t="s">
        <v>6</v>
      </c>
      <c r="F15" s="27" t="s">
        <v>8</v>
      </c>
    </row>
    <row r="16" spans="2:8" ht="12.75" customHeight="1" x14ac:dyDescent="0.25">
      <c r="B16" s="29" t="s">
        <v>0</v>
      </c>
      <c r="C16" s="30" t="s">
        <v>17</v>
      </c>
      <c r="D16" s="30"/>
      <c r="E16" s="37">
        <v>8.3299999999999999E-2</v>
      </c>
      <c r="F16" s="34">
        <f>E16*F12</f>
        <v>175.91877099999999</v>
      </c>
    </row>
    <row r="17" spans="2:6" ht="12.75" customHeight="1" x14ac:dyDescent="0.25">
      <c r="B17" s="29" t="s">
        <v>1</v>
      </c>
      <c r="C17" s="30" t="s">
        <v>18</v>
      </c>
      <c r="D17" s="30"/>
      <c r="E17" s="37">
        <v>2.7799999999999998E-2</v>
      </c>
      <c r="F17" s="34">
        <f>E17*F12</f>
        <v>58.709985999999994</v>
      </c>
    </row>
    <row r="18" spans="2:6" ht="12.75" customHeight="1" x14ac:dyDescent="0.25">
      <c r="B18" s="26"/>
      <c r="C18" s="142" t="s">
        <v>19</v>
      </c>
      <c r="D18" s="142"/>
      <c r="E18" s="142"/>
      <c r="F18" s="35">
        <f>SUM(F16:F17)</f>
        <v>234.62875699999998</v>
      </c>
    </row>
    <row r="19" spans="2:6" ht="12.75" customHeight="1" x14ac:dyDescent="0.25">
      <c r="B19" s="141" t="s">
        <v>20</v>
      </c>
      <c r="C19" s="141"/>
      <c r="D19" s="141"/>
      <c r="E19" s="141"/>
      <c r="F19" s="44" t="s">
        <v>21</v>
      </c>
    </row>
    <row r="20" spans="2:6" ht="12.75" customHeight="1" x14ac:dyDescent="0.25">
      <c r="B20" s="141"/>
      <c r="C20" s="141"/>
      <c r="D20" s="141"/>
      <c r="E20" s="141"/>
      <c r="F20" s="27">
        <f>F12</f>
        <v>2111.87</v>
      </c>
    </row>
    <row r="21" spans="2:6" ht="12.75" customHeight="1" x14ac:dyDescent="0.25">
      <c r="B21" s="36">
        <v>42768</v>
      </c>
      <c r="C21" s="26" t="s">
        <v>22</v>
      </c>
      <c r="D21" s="26"/>
      <c r="E21" s="25" t="s">
        <v>6</v>
      </c>
      <c r="F21" s="27" t="s">
        <v>8</v>
      </c>
    </row>
    <row r="22" spans="2:6" ht="12.75" customHeight="1" x14ac:dyDescent="0.25">
      <c r="B22" s="29" t="s">
        <v>0</v>
      </c>
      <c r="C22" s="30" t="s">
        <v>23</v>
      </c>
      <c r="D22" s="30"/>
      <c r="E22" s="37">
        <v>0.2</v>
      </c>
      <c r="F22" s="34">
        <f>$F$20*E22</f>
        <v>422.37400000000002</v>
      </c>
    </row>
    <row r="23" spans="2:6" ht="12.75" customHeight="1" x14ac:dyDescent="0.25">
      <c r="B23" s="29" t="s">
        <v>2</v>
      </c>
      <c r="C23" s="30" t="s">
        <v>59</v>
      </c>
      <c r="D23" s="30"/>
      <c r="E23" s="33">
        <v>0.03</v>
      </c>
      <c r="F23" s="31">
        <f>$F$20*E23</f>
        <v>63.356099999999998</v>
      </c>
    </row>
    <row r="24" spans="2:6" ht="12.75" customHeight="1" x14ac:dyDescent="0.25">
      <c r="B24" s="29" t="s">
        <v>13</v>
      </c>
      <c r="C24" s="30" t="s">
        <v>24</v>
      </c>
      <c r="D24" s="30"/>
      <c r="E24" s="37">
        <v>0.08</v>
      </c>
      <c r="F24" s="34">
        <f>$F$20*E24</f>
        <v>168.9496</v>
      </c>
    </row>
    <row r="25" spans="2:6" ht="12.75" customHeight="1" x14ac:dyDescent="0.25">
      <c r="B25" s="26"/>
      <c r="C25" s="26" t="s">
        <v>19</v>
      </c>
      <c r="D25" s="26"/>
      <c r="E25" s="38">
        <f>SUM(E22:E24)</f>
        <v>0.31</v>
      </c>
      <c r="F25" s="35">
        <f>SUM(F22:F24)</f>
        <v>654.67970000000003</v>
      </c>
    </row>
    <row r="26" spans="2:6" ht="12.75" customHeight="1" x14ac:dyDescent="0.25">
      <c r="B26" s="133" t="s">
        <v>25</v>
      </c>
      <c r="C26" s="133"/>
      <c r="D26" s="133"/>
      <c r="E26" s="133"/>
      <c r="F26" s="133"/>
    </row>
    <row r="27" spans="2:6" ht="12.75" customHeight="1" x14ac:dyDescent="0.25">
      <c r="B27" s="45">
        <v>2</v>
      </c>
      <c r="C27" s="143" t="s">
        <v>26</v>
      </c>
      <c r="D27" s="143"/>
      <c r="E27" s="143"/>
      <c r="F27" s="46" t="s">
        <v>27</v>
      </c>
    </row>
    <row r="28" spans="2:6" ht="12.75" customHeight="1" x14ac:dyDescent="0.25">
      <c r="B28" s="47">
        <v>42737</v>
      </c>
      <c r="C28" s="144" t="str">
        <f>C15</f>
        <v>13º Salário, Férias e Adicional de Férias</v>
      </c>
      <c r="D28" s="144"/>
      <c r="E28" s="144"/>
      <c r="F28" s="48">
        <f>F18</f>
        <v>234.62875699999998</v>
      </c>
    </row>
    <row r="29" spans="2:6" ht="12.75" customHeight="1" x14ac:dyDescent="0.25">
      <c r="B29" s="47">
        <v>42768</v>
      </c>
      <c r="C29" s="144" t="str">
        <f>C21</f>
        <v>GPS, FGTS e outras contribuições</v>
      </c>
      <c r="D29" s="144"/>
      <c r="E29" s="144"/>
      <c r="F29" s="48">
        <f>F25</f>
        <v>654.67970000000003</v>
      </c>
    </row>
    <row r="30" spans="2:6" ht="12.75" customHeight="1" x14ac:dyDescent="0.25">
      <c r="B30" s="133" t="s">
        <v>19</v>
      </c>
      <c r="C30" s="133"/>
      <c r="D30" s="133"/>
      <c r="E30" s="133"/>
      <c r="F30" s="49">
        <f>SUM(F28:F29)</f>
        <v>889.30845699999998</v>
      </c>
    </row>
    <row r="31" spans="2:6" ht="12.75" customHeight="1" x14ac:dyDescent="0.25">
      <c r="B31" s="140" t="s">
        <v>28</v>
      </c>
      <c r="C31" s="140"/>
      <c r="D31" s="140"/>
      <c r="E31" s="140"/>
      <c r="F31" s="140"/>
    </row>
    <row r="32" spans="2:6" ht="19.5" customHeight="1" x14ac:dyDescent="0.25">
      <c r="B32" s="25">
        <v>3</v>
      </c>
      <c r="C32" s="26" t="s">
        <v>29</v>
      </c>
      <c r="D32" s="26"/>
      <c r="E32" s="26" t="s">
        <v>6</v>
      </c>
      <c r="F32" s="27" t="s">
        <v>8</v>
      </c>
    </row>
    <row r="33" spans="2:6" ht="19.5" customHeight="1" x14ac:dyDescent="0.25">
      <c r="B33" s="29" t="s">
        <v>0</v>
      </c>
      <c r="C33" s="30" t="s">
        <v>30</v>
      </c>
      <c r="D33" s="30"/>
      <c r="E33" s="39">
        <v>4.1999999999999997E-3</v>
      </c>
      <c r="F33" s="34">
        <f>$F$12*E33</f>
        <v>8.8698539999999984</v>
      </c>
    </row>
    <row r="34" spans="2:6" ht="24.75" customHeight="1" x14ac:dyDescent="0.25">
      <c r="B34" s="29" t="s">
        <v>1</v>
      </c>
      <c r="C34" s="30" t="s">
        <v>31</v>
      </c>
      <c r="D34" s="30"/>
      <c r="E34" s="39">
        <f>0.08*E33</f>
        <v>3.3599999999999998E-4</v>
      </c>
      <c r="F34" s="22">
        <f>F12*E34</f>
        <v>0.70958831999999994</v>
      </c>
    </row>
    <row r="35" spans="2:6" x14ac:dyDescent="0.25">
      <c r="B35" s="29" t="s">
        <v>2</v>
      </c>
      <c r="C35" s="50" t="s">
        <v>32</v>
      </c>
      <c r="D35" s="30"/>
      <c r="E35" s="39">
        <f>E33+(0.5*E33)*8%*E33</f>
        <v>4.2007056000000001E-3</v>
      </c>
      <c r="F35" s="34">
        <f>F12*E35</f>
        <v>8.8713441354720004</v>
      </c>
    </row>
    <row r="36" spans="2:6" ht="28.5" customHeight="1" x14ac:dyDescent="0.25">
      <c r="B36" s="29" t="s">
        <v>3</v>
      </c>
      <c r="C36" s="50" t="s">
        <v>33</v>
      </c>
      <c r="D36" s="30"/>
      <c r="E36" s="39">
        <v>1.9400000000000001E-2</v>
      </c>
      <c r="F36" s="34">
        <f>($F$12)*E36</f>
        <v>40.970278</v>
      </c>
    </row>
    <row r="37" spans="2:6" x14ac:dyDescent="0.25">
      <c r="B37" s="29" t="s">
        <v>10</v>
      </c>
      <c r="C37" s="50" t="s">
        <v>34</v>
      </c>
      <c r="D37" s="30"/>
      <c r="E37" s="39">
        <f>E25*E36</f>
        <v>6.0140000000000002E-3</v>
      </c>
      <c r="F37" s="34">
        <f>F12*E37</f>
        <v>12.70078618</v>
      </c>
    </row>
    <row r="38" spans="2:6" x14ac:dyDescent="0.25">
      <c r="B38" s="29" t="s">
        <v>11</v>
      </c>
      <c r="C38" s="50" t="s">
        <v>32</v>
      </c>
      <c r="D38" s="30"/>
      <c r="E38" s="39">
        <v>0.5</v>
      </c>
      <c r="F38" s="34">
        <f>E38*F37</f>
        <v>6.3503930899999999</v>
      </c>
    </row>
    <row r="39" spans="2:6" ht="12.75" customHeight="1" x14ac:dyDescent="0.25">
      <c r="B39" s="26"/>
      <c r="C39" s="26" t="s">
        <v>19</v>
      </c>
      <c r="D39" s="26"/>
      <c r="E39" s="40"/>
      <c r="F39" s="35">
        <f>SUM(F33:F38)</f>
        <v>78.472243725471998</v>
      </c>
    </row>
    <row r="40" spans="2:6" ht="12.75" customHeight="1" x14ac:dyDescent="0.25">
      <c r="B40" s="140" t="s">
        <v>89</v>
      </c>
      <c r="C40" s="140"/>
      <c r="D40" s="140"/>
      <c r="E40" s="140"/>
      <c r="F40" s="140"/>
    </row>
    <row r="41" spans="2:6" ht="12.75" customHeight="1" x14ac:dyDescent="0.25">
      <c r="B41" s="141" t="s">
        <v>35</v>
      </c>
      <c r="C41" s="141"/>
      <c r="D41" s="141"/>
      <c r="E41" s="141"/>
      <c r="F41" s="141"/>
    </row>
    <row r="42" spans="2:6" ht="12.75" customHeight="1" x14ac:dyDescent="0.25">
      <c r="B42" s="51">
        <v>42739</v>
      </c>
      <c r="C42" s="52" t="s">
        <v>36</v>
      </c>
      <c r="D42" s="52"/>
      <c r="E42" s="52" t="s">
        <v>6</v>
      </c>
      <c r="F42" s="52" t="s">
        <v>27</v>
      </c>
    </row>
    <row r="43" spans="2:6" ht="12.75" customHeight="1" x14ac:dyDescent="0.25">
      <c r="B43" s="56" t="s">
        <v>0</v>
      </c>
      <c r="C43" s="53" t="s">
        <v>37</v>
      </c>
      <c r="D43" s="53"/>
      <c r="E43" s="54">
        <v>9.0899999999999995E-2</v>
      </c>
      <c r="F43" s="22">
        <f>$F$12*E43</f>
        <v>191.96898299999998</v>
      </c>
    </row>
    <row r="44" spans="2:6" ht="12.75" customHeight="1" x14ac:dyDescent="0.25">
      <c r="B44" s="56" t="s">
        <v>1</v>
      </c>
      <c r="C44" s="53" t="s">
        <v>36</v>
      </c>
      <c r="D44" s="53"/>
      <c r="E44" s="54">
        <v>1.66E-2</v>
      </c>
      <c r="F44" s="22">
        <f>$F$12*E44</f>
        <v>35.057041999999996</v>
      </c>
    </row>
    <row r="45" spans="2:6" ht="12.75" customHeight="1" x14ac:dyDescent="0.25">
      <c r="B45" s="56" t="s">
        <v>2</v>
      </c>
      <c r="C45" s="53" t="s">
        <v>38</v>
      </c>
      <c r="D45" s="53"/>
      <c r="E45" s="54">
        <v>2.0000000000000001E-4</v>
      </c>
      <c r="F45" s="22">
        <f>$F$12*E45</f>
        <v>0.42237399999999997</v>
      </c>
    </row>
    <row r="46" spans="2:6" ht="12.75" customHeight="1" x14ac:dyDescent="0.25">
      <c r="B46" s="56" t="s">
        <v>3</v>
      </c>
      <c r="C46" s="53" t="s">
        <v>39</v>
      </c>
      <c r="D46" s="53"/>
      <c r="E46" s="54">
        <v>2.9999999999999997E-4</v>
      </c>
      <c r="F46" s="22">
        <f>$F$12*E46</f>
        <v>0.63356099999999993</v>
      </c>
    </row>
    <row r="47" spans="2:6" ht="12.75" customHeight="1" x14ac:dyDescent="0.25">
      <c r="B47" s="56" t="s">
        <v>10</v>
      </c>
      <c r="C47" s="53" t="s">
        <v>40</v>
      </c>
      <c r="D47" s="53"/>
      <c r="E47" s="54">
        <v>2.9999999999999997E-4</v>
      </c>
      <c r="F47" s="22">
        <f>$F$12*E47</f>
        <v>0.63356099999999993</v>
      </c>
    </row>
    <row r="48" spans="2:6" ht="12.75" customHeight="1" x14ac:dyDescent="0.25">
      <c r="B48" s="56" t="s">
        <v>11</v>
      </c>
      <c r="C48" s="53" t="s">
        <v>12</v>
      </c>
      <c r="D48" s="53"/>
      <c r="E48" s="53"/>
      <c r="F48" s="22">
        <f t="shared" ref="F48" si="0">$F$12*E48</f>
        <v>0</v>
      </c>
    </row>
    <row r="49" spans="2:7" ht="12.75" customHeight="1" x14ac:dyDescent="0.25">
      <c r="B49" s="146" t="s">
        <v>19</v>
      </c>
      <c r="C49" s="146"/>
      <c r="D49" s="146"/>
      <c r="E49" s="146"/>
      <c r="F49" s="55">
        <f>SUM(F43:F48)</f>
        <v>228.71552099999994</v>
      </c>
    </row>
    <row r="50" spans="2:7" ht="12.75" customHeight="1" x14ac:dyDescent="0.25">
      <c r="B50" s="133" t="s">
        <v>41</v>
      </c>
      <c r="C50" s="133"/>
      <c r="D50" s="133"/>
      <c r="E50" s="133"/>
      <c r="F50" s="133"/>
    </row>
    <row r="51" spans="2:7" ht="12.75" customHeight="1" x14ac:dyDescent="0.25">
      <c r="B51" s="56">
        <v>4</v>
      </c>
      <c r="C51" s="56" t="s">
        <v>42</v>
      </c>
      <c r="D51" s="56"/>
      <c r="E51" s="56"/>
      <c r="F51" s="57" t="s">
        <v>27</v>
      </c>
    </row>
    <row r="52" spans="2:7" ht="12.75" customHeight="1" x14ac:dyDescent="0.25">
      <c r="B52" s="58">
        <v>42739</v>
      </c>
      <c r="C52" s="56" t="str">
        <f>C42</f>
        <v>Ausências Legais</v>
      </c>
      <c r="D52" s="56"/>
      <c r="E52" s="56"/>
      <c r="F52" s="59">
        <f>F49</f>
        <v>228.71552099999994</v>
      </c>
    </row>
    <row r="53" spans="2:7" ht="12.75" customHeight="1" x14ac:dyDescent="0.25">
      <c r="B53" s="141" t="s">
        <v>43</v>
      </c>
      <c r="C53" s="141"/>
      <c r="D53" s="141"/>
      <c r="E53" s="141"/>
      <c r="F53" s="60">
        <f>SUM(F52:F52)</f>
        <v>228.71552099999994</v>
      </c>
    </row>
    <row r="54" spans="2:7" ht="12.75" customHeight="1" x14ac:dyDescent="0.25">
      <c r="B54" s="147" t="s">
        <v>90</v>
      </c>
      <c r="C54" s="148"/>
      <c r="D54" s="148"/>
      <c r="E54" s="148"/>
      <c r="F54" s="148"/>
    </row>
    <row r="55" spans="2:7" ht="12.75" customHeight="1" x14ac:dyDescent="0.25">
      <c r="B55" s="25">
        <v>5</v>
      </c>
      <c r="C55" s="25"/>
      <c r="D55" s="25"/>
      <c r="E55" s="25"/>
      <c r="F55" s="27" t="s">
        <v>8</v>
      </c>
      <c r="G55" s="41"/>
    </row>
    <row r="56" spans="2:7" ht="12.75" customHeight="1" x14ac:dyDescent="0.25">
      <c r="B56" s="29" t="s">
        <v>0</v>
      </c>
      <c r="C56" s="29" t="s">
        <v>44</v>
      </c>
      <c r="D56" s="29"/>
      <c r="E56" s="37"/>
      <c r="F56" s="61">
        <v>155.19999999999999</v>
      </c>
      <c r="G56" s="41"/>
    </row>
    <row r="57" spans="2:7" ht="12.75" customHeight="1" x14ac:dyDescent="0.25">
      <c r="B57" s="29" t="s">
        <v>1</v>
      </c>
      <c r="C57" s="29" t="s">
        <v>236</v>
      </c>
      <c r="D57" s="29"/>
      <c r="E57" s="37"/>
      <c r="F57" s="61">
        <v>163.37</v>
      </c>
      <c r="G57" s="41"/>
    </row>
    <row r="58" spans="2:7" s="74" customFormat="1" ht="12.75" customHeight="1" x14ac:dyDescent="0.25">
      <c r="B58" s="70" t="s">
        <v>2</v>
      </c>
      <c r="C58" s="70" t="s">
        <v>116</v>
      </c>
      <c r="D58" s="70"/>
      <c r="E58" s="71"/>
      <c r="F58" s="72">
        <f>29.15*22</f>
        <v>641.29999999999995</v>
      </c>
      <c r="G58" s="73"/>
    </row>
    <row r="59" spans="2:7" ht="12.75" customHeight="1" x14ac:dyDescent="0.25">
      <c r="B59" s="142" t="s">
        <v>19</v>
      </c>
      <c r="C59" s="142"/>
      <c r="D59" s="142"/>
      <c r="E59" s="142"/>
      <c r="F59" s="62">
        <f>SUM(F56:F58)</f>
        <v>959.86999999999989</v>
      </c>
      <c r="G59" s="41"/>
    </row>
    <row r="60" spans="2:7" ht="12.75" customHeight="1" x14ac:dyDescent="0.25">
      <c r="B60" s="156" t="s">
        <v>80</v>
      </c>
      <c r="C60" s="157"/>
      <c r="D60" s="157"/>
      <c r="E60" s="157"/>
      <c r="F60" s="158"/>
      <c r="G60" s="41"/>
    </row>
    <row r="61" spans="2:7" ht="12.75" customHeight="1" x14ac:dyDescent="0.25">
      <c r="B61" s="25">
        <v>6</v>
      </c>
      <c r="C61" s="25" t="s">
        <v>61</v>
      </c>
      <c r="D61" s="25" t="s">
        <v>62</v>
      </c>
      <c r="E61" s="25" t="s">
        <v>69</v>
      </c>
      <c r="F61" s="27" t="s">
        <v>84</v>
      </c>
      <c r="G61" s="41"/>
    </row>
    <row r="62" spans="2:7" ht="12.75" customHeight="1" x14ac:dyDescent="0.25">
      <c r="B62" s="29" t="s">
        <v>111</v>
      </c>
      <c r="C62" s="83" t="s">
        <v>110</v>
      </c>
      <c r="D62" s="29">
        <v>12</v>
      </c>
      <c r="E62" s="63">
        <v>126.46</v>
      </c>
      <c r="F62" s="62">
        <f>E62*D62</f>
        <v>1517.52</v>
      </c>
    </row>
    <row r="63" spans="2:7" ht="12.75" customHeight="1" x14ac:dyDescent="0.25">
      <c r="B63" s="148" t="s">
        <v>60</v>
      </c>
      <c r="C63" s="148"/>
      <c r="D63" s="148"/>
      <c r="E63" s="148"/>
      <c r="F63" s="148"/>
    </row>
    <row r="64" spans="2:7" ht="12.75" customHeight="1" x14ac:dyDescent="0.25">
      <c r="B64" s="25">
        <v>7</v>
      </c>
      <c r="C64" s="26" t="s">
        <v>46</v>
      </c>
      <c r="D64" s="26" t="s">
        <v>47</v>
      </c>
      <c r="E64" s="25" t="s">
        <v>6</v>
      </c>
      <c r="F64" s="27" t="s">
        <v>8</v>
      </c>
    </row>
    <row r="65" spans="2:6" ht="12.75" customHeight="1" x14ac:dyDescent="0.25">
      <c r="B65" s="29" t="s">
        <v>0</v>
      </c>
      <c r="C65" s="30" t="s">
        <v>48</v>
      </c>
      <c r="D65" s="64">
        <f>F59+F53+F39+F30+F12+F62</f>
        <v>5785.7562217254726</v>
      </c>
      <c r="E65" s="65">
        <v>7.0000000000000007E-2</v>
      </c>
      <c r="F65" s="31">
        <f>D65*E65</f>
        <v>405.00293552078313</v>
      </c>
    </row>
    <row r="66" spans="2:6" ht="12.75" customHeight="1" x14ac:dyDescent="0.25">
      <c r="B66" s="29" t="s">
        <v>1</v>
      </c>
      <c r="C66" s="30" t="s">
        <v>49</v>
      </c>
      <c r="D66" s="64">
        <f>D65+F65</f>
        <v>6190.7591572462561</v>
      </c>
      <c r="E66" s="66">
        <v>0.17</v>
      </c>
      <c r="F66" s="31">
        <f>D66*E66</f>
        <v>1052.4290567318635</v>
      </c>
    </row>
    <row r="67" spans="2:6" ht="12.75" customHeight="1" x14ac:dyDescent="0.25">
      <c r="B67" s="29" t="s">
        <v>2</v>
      </c>
      <c r="C67" s="30" t="s">
        <v>50</v>
      </c>
      <c r="D67" s="31">
        <f>ROUND((F76+F65+F66)/(1-E67),2)</f>
        <v>8230.9</v>
      </c>
      <c r="E67" s="65">
        <v>0.12</v>
      </c>
      <c r="F67" s="31">
        <f>D67*E67</f>
        <v>987.70799999999997</v>
      </c>
    </row>
    <row r="68" spans="2:6" ht="12.75" customHeight="1" x14ac:dyDescent="0.25">
      <c r="B68" s="26"/>
      <c r="C68" s="26" t="s">
        <v>19</v>
      </c>
      <c r="D68" s="26"/>
      <c r="E68" s="38"/>
      <c r="F68" s="35">
        <f>SUM(F65:F67)</f>
        <v>2445.1399922526466</v>
      </c>
    </row>
    <row r="69" spans="2:6" ht="12.75" customHeight="1" x14ac:dyDescent="0.25">
      <c r="B69" s="141" t="s">
        <v>51</v>
      </c>
      <c r="C69" s="141"/>
      <c r="D69" s="141"/>
      <c r="E69" s="141"/>
      <c r="F69" s="27" t="s">
        <v>8</v>
      </c>
    </row>
    <row r="70" spans="2:6" ht="12.75" customHeight="1" x14ac:dyDescent="0.25">
      <c r="B70" s="25" t="s">
        <v>0</v>
      </c>
      <c r="C70" s="145" t="s">
        <v>52</v>
      </c>
      <c r="D70" s="145"/>
      <c r="E70" s="145"/>
      <c r="F70" s="22">
        <f>F12</f>
        <v>2111.87</v>
      </c>
    </row>
    <row r="71" spans="2:6" ht="12.75" customHeight="1" x14ac:dyDescent="0.25">
      <c r="B71" s="29" t="s">
        <v>1</v>
      </c>
      <c r="C71" s="150" t="s">
        <v>53</v>
      </c>
      <c r="D71" s="150"/>
      <c r="E71" s="150"/>
      <c r="F71" s="34">
        <f>F30</f>
        <v>889.30845699999998</v>
      </c>
    </row>
    <row r="72" spans="2:6" ht="12.75" customHeight="1" x14ac:dyDescent="0.25">
      <c r="B72" s="29" t="s">
        <v>2</v>
      </c>
      <c r="C72" s="150" t="s">
        <v>54</v>
      </c>
      <c r="D72" s="150"/>
      <c r="E72" s="150"/>
      <c r="F72" s="34">
        <f>F39</f>
        <v>78.472243725471998</v>
      </c>
    </row>
    <row r="73" spans="2:6" ht="12.75" customHeight="1" x14ac:dyDescent="0.25">
      <c r="B73" s="29" t="s">
        <v>3</v>
      </c>
      <c r="C73" s="150" t="s">
        <v>55</v>
      </c>
      <c r="D73" s="150"/>
      <c r="E73" s="150"/>
      <c r="F73" s="34">
        <f>F53</f>
        <v>228.71552099999994</v>
      </c>
    </row>
    <row r="74" spans="2:6" ht="12.75" customHeight="1" x14ac:dyDescent="0.25">
      <c r="B74" s="29" t="s">
        <v>10</v>
      </c>
      <c r="C74" s="150" t="s">
        <v>56</v>
      </c>
      <c r="D74" s="150"/>
      <c r="E74" s="150"/>
      <c r="F74" s="34">
        <f>F59</f>
        <v>959.86999999999989</v>
      </c>
    </row>
    <row r="75" spans="2:6" ht="12.75" customHeight="1" x14ac:dyDescent="0.25">
      <c r="B75" s="29" t="s">
        <v>11</v>
      </c>
      <c r="C75" s="153" t="s">
        <v>95</v>
      </c>
      <c r="D75" s="154"/>
      <c r="E75" s="155"/>
      <c r="F75" s="34">
        <f>F62</f>
        <v>1517.52</v>
      </c>
    </row>
    <row r="76" spans="2:6" ht="12.75" customHeight="1" x14ac:dyDescent="0.25">
      <c r="B76" s="142" t="s">
        <v>57</v>
      </c>
      <c r="C76" s="142"/>
      <c r="D76" s="142"/>
      <c r="E76" s="142"/>
      <c r="F76" s="35">
        <f>SUM(F70:F75)</f>
        <v>5785.7562217254726</v>
      </c>
    </row>
    <row r="77" spans="2:6" ht="12.75" customHeight="1" x14ac:dyDescent="0.25">
      <c r="B77" s="29" t="s">
        <v>63</v>
      </c>
      <c r="C77" s="150" t="s">
        <v>64</v>
      </c>
      <c r="D77" s="150"/>
      <c r="E77" s="150"/>
      <c r="F77" s="63">
        <f>F68</f>
        <v>2445.1399922526466</v>
      </c>
    </row>
    <row r="78" spans="2:6" x14ac:dyDescent="0.25">
      <c r="B78" s="145" t="s">
        <v>58</v>
      </c>
      <c r="C78" s="145"/>
      <c r="D78" s="145"/>
      <c r="E78" s="145"/>
      <c r="F78" s="35">
        <f>F76+F77</f>
        <v>8230.8962139781197</v>
      </c>
    </row>
    <row r="79" spans="2:6" ht="15" customHeight="1" x14ac:dyDescent="0.25">
      <c r="B79" s="145" t="s">
        <v>65</v>
      </c>
      <c r="C79" s="145"/>
      <c r="D79" s="145"/>
      <c r="E79" s="145"/>
      <c r="F79" s="67">
        <f>F78/220</f>
        <v>37.413164608991451</v>
      </c>
    </row>
    <row r="80" spans="2:6" ht="15" customHeight="1" x14ac:dyDescent="0.25">
      <c r="B80" s="151" t="s">
        <v>67</v>
      </c>
      <c r="C80" s="151"/>
      <c r="D80" s="151"/>
      <c r="E80" s="151"/>
      <c r="F80" s="151"/>
    </row>
    <row r="81" spans="2:15" x14ac:dyDescent="0.25">
      <c r="B81" s="149" t="s">
        <v>81</v>
      </c>
      <c r="C81" s="149"/>
      <c r="D81" s="149"/>
      <c r="E81" s="149"/>
      <c r="F81" s="149"/>
    </row>
    <row r="82" spans="2:15" x14ac:dyDescent="0.25">
      <c r="B82" s="149" t="s">
        <v>66</v>
      </c>
      <c r="C82" s="149"/>
      <c r="D82" s="149"/>
      <c r="E82" s="149"/>
      <c r="F82" s="149"/>
      <c r="G82" s="23"/>
    </row>
    <row r="83" spans="2:15" x14ac:dyDescent="0.25">
      <c r="C83" s="24"/>
    </row>
    <row r="84" spans="2:15" x14ac:dyDescent="0.25">
      <c r="B84" s="1" t="str">
        <f>PO!B35</f>
        <v>São Sebastião do Oeste/MG, 13 de junho de 2025.</v>
      </c>
      <c r="C84" s="24"/>
    </row>
    <row r="85" spans="2:15" x14ac:dyDescent="0.25"/>
    <row r="86" spans="2:15" x14ac:dyDescent="0.25"/>
    <row r="87" spans="2:15" x14ac:dyDescent="0.25"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8" spans="2:15" x14ac:dyDescent="0.25">
      <c r="C88" s="17"/>
      <c r="D88" s="17"/>
      <c r="E88" s="17"/>
      <c r="F88" s="17"/>
      <c r="G88" s="17"/>
      <c r="H88" s="42"/>
      <c r="I88" s="42"/>
      <c r="J88" s="42"/>
      <c r="K88" s="42"/>
      <c r="L88" s="42"/>
      <c r="M88" s="42"/>
      <c r="N88" s="42"/>
      <c r="O88" s="42"/>
    </row>
    <row r="89" spans="2:15" x14ac:dyDescent="0.25">
      <c r="C89" s="75" t="s">
        <v>154</v>
      </c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</row>
    <row r="90" spans="2:15" ht="14.4" thickBot="1" x14ac:dyDescent="0.3">
      <c r="C90" s="76" t="s">
        <v>155</v>
      </c>
      <c r="D90" s="17"/>
      <c r="E90" s="17"/>
      <c r="F90" s="17"/>
      <c r="G90" s="17"/>
      <c r="H90" s="20"/>
      <c r="I90" s="20"/>
      <c r="J90" s="20"/>
      <c r="K90" s="20"/>
      <c r="L90" s="20"/>
      <c r="M90" s="20"/>
      <c r="N90" s="20"/>
      <c r="O90" s="20"/>
    </row>
    <row r="91" spans="2:15" x14ac:dyDescent="0.25"/>
    <row r="92" spans="2:15" x14ac:dyDescent="0.25"/>
  </sheetData>
  <mergeCells count="36">
    <mergeCell ref="B30:E30"/>
    <mergeCell ref="B6:F6"/>
    <mergeCell ref="B7:F7"/>
    <mergeCell ref="B8:F8"/>
    <mergeCell ref="B13:F13"/>
    <mergeCell ref="B14:F14"/>
    <mergeCell ref="C18:E18"/>
    <mergeCell ref="B19:E20"/>
    <mergeCell ref="B26:F26"/>
    <mergeCell ref="C27:E27"/>
    <mergeCell ref="C28:E28"/>
    <mergeCell ref="C29:E29"/>
    <mergeCell ref="C70:E70"/>
    <mergeCell ref="B31:F31"/>
    <mergeCell ref="B40:F40"/>
    <mergeCell ref="B41:F41"/>
    <mergeCell ref="B49:E49"/>
    <mergeCell ref="B50:F50"/>
    <mergeCell ref="B53:E53"/>
    <mergeCell ref="B54:F54"/>
    <mergeCell ref="B59:E59"/>
    <mergeCell ref="B60:F60"/>
    <mergeCell ref="B63:F63"/>
    <mergeCell ref="B69:E69"/>
    <mergeCell ref="B82:F82"/>
    <mergeCell ref="C71:E71"/>
    <mergeCell ref="C72:E72"/>
    <mergeCell ref="C73:E73"/>
    <mergeCell ref="C74:E74"/>
    <mergeCell ref="C75:E75"/>
    <mergeCell ref="B76:E76"/>
    <mergeCell ref="C77:E77"/>
    <mergeCell ref="B78:E78"/>
    <mergeCell ref="B79:E79"/>
    <mergeCell ref="B80:F80"/>
    <mergeCell ref="B81:F8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firstPageNumber="0" fitToWidth="0" fitToHeight="0" orientation="portrait" r:id="rId1"/>
  <headerFooter>
    <oddHeader>&amp;L&amp;G&amp;C&amp;"Arial,Negrito"&amp;20&amp;G</oddHeader>
    <oddFooter xml:space="preserve">&amp;CPraça Padre Altamiro de Faria, 178 – Centro – São Sebastião do Oeste – MG
CEP 35.567-000 – Telefone (37) 3286-1173 – CNPJ 18.308.734/0001-06
E-mail: engenhariaprefsso@gmail.com – Site www.saosebastiaodooeste.mg.gov.br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20</vt:i4>
      </vt:variant>
      <vt:variant>
        <vt:lpstr>Intervalos Nomeados</vt:lpstr>
      </vt:variant>
      <vt:variant>
        <vt:i4>19</vt:i4>
      </vt:variant>
    </vt:vector>
  </HeadingPairs>
  <TitlesOfParts>
    <vt:vector size="39" baseType="lpstr">
      <vt:lpstr>PO</vt:lpstr>
      <vt:lpstr>PMSSO 01 </vt:lpstr>
      <vt:lpstr>PMSSO 02</vt:lpstr>
      <vt:lpstr>PMSSO 03</vt:lpstr>
      <vt:lpstr>PMSSO 04</vt:lpstr>
      <vt:lpstr>PMSSO 05</vt:lpstr>
      <vt:lpstr>PMSSO 06</vt:lpstr>
      <vt:lpstr>PMSSO 07</vt:lpstr>
      <vt:lpstr>PMSSO 08</vt:lpstr>
      <vt:lpstr>PMSSO 09</vt:lpstr>
      <vt:lpstr>PMSSO 10</vt:lpstr>
      <vt:lpstr>PMSSO 11</vt:lpstr>
      <vt:lpstr>PMSSO 12</vt:lpstr>
      <vt:lpstr>PMSSO 13</vt:lpstr>
      <vt:lpstr>PMSSO 14</vt:lpstr>
      <vt:lpstr>PMSSO 015</vt:lpstr>
      <vt:lpstr>PMSSO 016</vt:lpstr>
      <vt:lpstr>PMSSO 017</vt:lpstr>
      <vt:lpstr>PMSSO 018</vt:lpstr>
      <vt:lpstr>PMSSO 019</vt:lpstr>
      <vt:lpstr>'PMSSO 01 '!Area_de_impressao</vt:lpstr>
      <vt:lpstr>'PMSSO 015'!Area_de_impressao</vt:lpstr>
      <vt:lpstr>'PMSSO 016'!Area_de_impressao</vt:lpstr>
      <vt:lpstr>'PMSSO 017'!Area_de_impressao</vt:lpstr>
      <vt:lpstr>'PMSSO 019'!Area_de_impressao</vt:lpstr>
      <vt:lpstr>'PMSSO 02'!Area_de_impressao</vt:lpstr>
      <vt:lpstr>'PMSSO 03'!Area_de_impressao</vt:lpstr>
      <vt:lpstr>'PMSSO 04'!Area_de_impressao</vt:lpstr>
      <vt:lpstr>'PMSSO 05'!Area_de_impressao</vt:lpstr>
      <vt:lpstr>'PMSSO 06'!Area_de_impressao</vt:lpstr>
      <vt:lpstr>'PMSSO 07'!Area_de_impressao</vt:lpstr>
      <vt:lpstr>'PMSSO 08'!Area_de_impressao</vt:lpstr>
      <vt:lpstr>'PMSSO 09'!Area_de_impressao</vt:lpstr>
      <vt:lpstr>'PMSSO 10'!Area_de_impressao</vt:lpstr>
      <vt:lpstr>'PMSSO 11'!Area_de_impressao</vt:lpstr>
      <vt:lpstr>'PMSSO 12'!Area_de_impressao</vt:lpstr>
      <vt:lpstr>'PMSSO 13'!Area_de_impressao</vt:lpstr>
      <vt:lpstr>'PMSSO 14'!Area_de_impressao</vt:lpstr>
      <vt:lpstr>PO!Area_de_impressao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Deibson Dianini</cp:lastModifiedBy>
  <cp:revision>4</cp:revision>
  <cp:lastPrinted>2025-06-13T18:23:01Z</cp:lastPrinted>
  <dcterms:created xsi:type="dcterms:W3CDTF">2018-01-10T23:13:43Z</dcterms:created>
  <dcterms:modified xsi:type="dcterms:W3CDTF">2025-06-18T14:42:35Z</dcterms:modified>
  <dc:language>pt-BR</dc:language>
</cp:coreProperties>
</file>